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Y:\ДОКУМЕНТЫ К МОНИТОРИНГУ ОТКРЫТЫХ ДАННЫХ\документы к проекту решения о бюджете 2026-2028\Приложения к проекту решения на 2026-2028\"/>
    </mc:Choice>
  </mc:AlternateContent>
  <bookViews>
    <workbookView xWindow="-15" yWindow="765" windowWidth="15255" windowHeight="11130"/>
  </bookViews>
  <sheets>
    <sheet name="2026" sheetId="19" r:id="rId1"/>
  </sheets>
  <definedNames>
    <definedName name="_xlnm._FilterDatabase" localSheetId="0" hidden="1">'2026'!#REF!</definedName>
    <definedName name="_xlnm.Print_Titles" localSheetId="0">'2026'!$7:$7</definedName>
    <definedName name="_xlnm.Print_Area" localSheetId="0">'2026'!$A$1:$E$156</definedName>
  </definedNames>
  <calcPr calcId="152511"/>
</workbook>
</file>

<file path=xl/calcChain.xml><?xml version="1.0" encoding="utf-8"?>
<calcChain xmlns="http://schemas.openxmlformats.org/spreadsheetml/2006/main">
  <c r="D101" i="19" l="1"/>
  <c r="E101" i="19"/>
  <c r="C101" i="19"/>
  <c r="D108" i="19"/>
  <c r="E108" i="19"/>
  <c r="C108" i="19"/>
  <c r="D83" i="19" l="1"/>
  <c r="E83" i="19"/>
  <c r="C83" i="19"/>
  <c r="D79" i="19"/>
  <c r="E79" i="19"/>
  <c r="C79" i="19"/>
  <c r="D150" i="19" l="1"/>
  <c r="E150" i="19"/>
  <c r="C150" i="19"/>
  <c r="C27" i="19" l="1"/>
  <c r="C40" i="19" l="1"/>
  <c r="D23" i="19" l="1"/>
  <c r="E23" i="19"/>
  <c r="C23" i="19"/>
  <c r="E21" i="19"/>
  <c r="D21" i="19"/>
  <c r="C21" i="19"/>
  <c r="E43" i="19" l="1"/>
  <c r="D43" i="19"/>
  <c r="C43" i="19"/>
  <c r="C10" i="19" l="1"/>
  <c r="D39" i="19" l="1"/>
  <c r="E39" i="19"/>
  <c r="C39" i="19"/>
  <c r="D10" i="19" l="1"/>
  <c r="E10" i="19"/>
  <c r="D81" i="19" l="1"/>
  <c r="E81" i="19"/>
  <c r="C81" i="19"/>
  <c r="C99" i="19" l="1"/>
  <c r="E99" i="19"/>
  <c r="D99" i="19"/>
  <c r="C97" i="19"/>
  <c r="E97" i="19"/>
  <c r="D97" i="19"/>
  <c r="D53" i="19" l="1"/>
  <c r="E53" i="19"/>
  <c r="C53" i="19"/>
  <c r="D104" i="19" l="1"/>
  <c r="E104" i="19"/>
  <c r="C104" i="19"/>
  <c r="D106" i="19"/>
  <c r="E106" i="19"/>
  <c r="C106" i="19"/>
  <c r="D118" i="19"/>
  <c r="E118" i="19"/>
  <c r="C118" i="19"/>
  <c r="D121" i="19"/>
  <c r="E121" i="19"/>
  <c r="C121" i="19"/>
  <c r="D143" i="19"/>
  <c r="E143" i="19"/>
  <c r="C143" i="19"/>
  <c r="D141" i="19"/>
  <c r="E141" i="19"/>
  <c r="C141" i="19"/>
  <c r="D139" i="19"/>
  <c r="E139" i="19"/>
  <c r="C139" i="19"/>
  <c r="D137" i="19"/>
  <c r="E137" i="19"/>
  <c r="C137" i="19"/>
  <c r="D135" i="19" l="1"/>
  <c r="E135" i="19"/>
  <c r="D133" i="19"/>
  <c r="E133" i="19"/>
  <c r="D131" i="19"/>
  <c r="E131" i="19"/>
  <c r="C135" i="19"/>
  <c r="C133" i="19" l="1"/>
  <c r="C131" i="19" l="1"/>
  <c r="D129" i="19" l="1"/>
  <c r="E129" i="19"/>
  <c r="C129" i="19"/>
  <c r="D127" i="19"/>
  <c r="E127" i="19"/>
  <c r="C127" i="19"/>
  <c r="D148" i="19"/>
  <c r="E148" i="19"/>
  <c r="C148" i="19"/>
  <c r="D42" i="19" l="1"/>
  <c r="E42" i="19"/>
  <c r="C42" i="19"/>
  <c r="D49" i="19"/>
  <c r="E49" i="19"/>
  <c r="C49" i="19"/>
  <c r="C41" i="19" l="1"/>
  <c r="D41" i="19"/>
  <c r="D26" i="19"/>
  <c r="E26" i="19"/>
  <c r="C26" i="19"/>
  <c r="D36" i="19" l="1"/>
  <c r="E36" i="19"/>
  <c r="C36" i="19"/>
  <c r="C33" i="19"/>
  <c r="C58" i="19" s="1"/>
  <c r="D33" i="19"/>
  <c r="D58" i="19" s="1"/>
  <c r="C30" i="19" l="1"/>
  <c r="C9" i="19" s="1"/>
  <c r="C8" i="19" s="1"/>
  <c r="D30" i="19"/>
  <c r="E33" i="19"/>
  <c r="E30" i="19" l="1"/>
  <c r="E9" i="19" s="1"/>
  <c r="E58" i="19"/>
  <c r="E41" i="19"/>
  <c r="D9" i="19"/>
  <c r="E8" i="19" l="1"/>
  <c r="D8" i="19"/>
  <c r="D146" i="19" l="1"/>
  <c r="D145" i="19" s="1"/>
  <c r="E146" i="19"/>
  <c r="E145" i="19" s="1"/>
  <c r="C146" i="19"/>
  <c r="C145" i="19" s="1"/>
  <c r="D125" i="19"/>
  <c r="E125" i="19"/>
  <c r="C125" i="19"/>
  <c r="D95" i="19" l="1"/>
  <c r="E95" i="19"/>
  <c r="C95" i="19"/>
  <c r="E153" i="19" l="1"/>
  <c r="D153" i="19"/>
  <c r="E123" i="19"/>
  <c r="D123" i="19"/>
  <c r="E116" i="19"/>
  <c r="D116" i="19"/>
  <c r="E114" i="19"/>
  <c r="D114" i="19"/>
  <c r="E112" i="19"/>
  <c r="D112" i="19"/>
  <c r="E110" i="19"/>
  <c r="D110" i="19"/>
  <c r="E102" i="19"/>
  <c r="D102" i="19"/>
  <c r="E93" i="19"/>
  <c r="D93" i="19"/>
  <c r="E91" i="19"/>
  <c r="D91" i="19"/>
  <c r="E89" i="19"/>
  <c r="D89" i="19"/>
  <c r="E87" i="19"/>
  <c r="D87" i="19"/>
  <c r="E85" i="19"/>
  <c r="D85" i="19"/>
  <c r="E77" i="19"/>
  <c r="D77" i="19"/>
  <c r="E75" i="19"/>
  <c r="D75" i="19"/>
  <c r="E73" i="19"/>
  <c r="D73" i="19"/>
  <c r="E71" i="19"/>
  <c r="D71" i="19"/>
  <c r="E68" i="19"/>
  <c r="D68" i="19"/>
  <c r="E64" i="19"/>
  <c r="E63" i="19" s="1"/>
  <c r="D64" i="19"/>
  <c r="D63" i="19" s="1"/>
  <c r="D156" i="19" l="1"/>
  <c r="E60" i="19"/>
  <c r="D60" i="19" l="1"/>
  <c r="E156" i="19"/>
  <c r="C123" i="19" l="1"/>
  <c r="C64" i="19" l="1"/>
  <c r="C102" i="19" l="1"/>
  <c r="C114" i="19" l="1"/>
  <c r="C112" i="19"/>
  <c r="C110" i="19"/>
  <c r="C93" i="19"/>
  <c r="C87" i="19"/>
  <c r="C77" i="19"/>
  <c r="C75" i="19"/>
  <c r="C73" i="19"/>
  <c r="C68" i="19" l="1"/>
  <c r="C116" i="19" l="1"/>
  <c r="C91" i="19"/>
  <c r="C89" i="19"/>
  <c r="C85" i="19"/>
  <c r="C71" i="19" l="1"/>
  <c r="C63" i="19" s="1"/>
  <c r="C156" i="19" l="1"/>
  <c r="C60" i="19" l="1"/>
</calcChain>
</file>

<file path=xl/sharedStrings.xml><?xml version="1.0" encoding="utf-8"?>
<sst xmlns="http://schemas.openxmlformats.org/spreadsheetml/2006/main" count="243" uniqueCount="189">
  <si>
    <t>Штрафные санкции, возмещение ущерба</t>
  </si>
  <si>
    <t>Государственная пошлина</t>
  </si>
  <si>
    <t>Единый сельскохозяйственный налог</t>
  </si>
  <si>
    <t>Платежи при пользовании природными ресурсами</t>
  </si>
  <si>
    <t>Доходы от продажи материальных и нематериальных активов</t>
  </si>
  <si>
    <t>Наименование</t>
  </si>
  <si>
    <t>Доходы от оказания платных услуг и компенсации затрат государства</t>
  </si>
  <si>
    <t>Налоговые и неналоговые доходы</t>
  </si>
  <si>
    <t>Тыс.руб.</t>
  </si>
  <si>
    <t>Транспортный налог</t>
  </si>
  <si>
    <t xml:space="preserve">Земельный налог </t>
  </si>
  <si>
    <t xml:space="preserve">Субвенция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t>
  </si>
  <si>
    <t>Субвенция на реализацию Закона Сахалинской области "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</si>
  <si>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Субвенция на реализацию Закона Сахалинской области "Об  административных комиссиях в Сахалинской области"</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</si>
  <si>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t>
  </si>
  <si>
    <t xml:space="preserve">Субвенция на реализацию Закона Сахалинской области "О дополнительных мерах социальной поддержки отдельной категории педагогических работников ,  проживающих и работающих в Сахалинской области" </t>
  </si>
  <si>
    <t>Субвенция на реализацию Закона Сахалинской области "О  социальной поддержке отдельных категорий граждан, проживающих и работающих в сельской местности, поселках городского типа  на территории Сахалинской области, и о наделении органов местного самоуправления отдельными государственными полномочиями Сахалинской области по оказанию социальной поддержки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</si>
  <si>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t>
  </si>
  <si>
    <t>Субвенция на реализацию Закона Сахалинской области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занятости несовершеннолетних граждан в возрасте от 14 до 18 лет в свободное от учебы время"</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</si>
  <si>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</si>
  <si>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Приложение № 1</t>
  </si>
  <si>
    <t>Итого доходов</t>
  </si>
  <si>
    <t>Субвенции  - всего, в том числе</t>
  </si>
  <si>
    <t xml:space="preserve">Субсидии -всего, в том числе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</si>
  <si>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t>
  </si>
  <si>
    <t>Субвенция из областного бюджета Сахалинской области,  за счет субвенции из федерального бюджета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</si>
  <si>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городских округов от возврата  организациями остатков субсидий прошлых лет</t>
  </si>
  <si>
    <t>Доходы бюджетов городских округов от возврата  остатков субсидий, субвенций и межбюджетных трансфертов</t>
  </si>
  <si>
    <t>904 219 60010 04 0000 150</t>
  </si>
  <si>
    <t>902 218 04010 04 0000 150</t>
  </si>
  <si>
    <t>000 218 0000 00 0000 150</t>
  </si>
  <si>
    <t>Субвенция муниципальным образованиям Сахалинской области на реализацию Закона Сахалинской области "Об обращении с животными без владельцев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при осуществлении деятельности по обращению с животными без владельцев"</t>
  </si>
  <si>
    <t xml:space="preserve">       К О Д</t>
  </si>
  <si>
    <t xml:space="preserve">Субвенция муниципальным образованиям Сахалинской области на реализацию Закона Сахалинской области "О социальной поддержке граждан, являющихся родителями (законными представителями) детей, посещающих частные организации, осуществляющие присмотр и уход за детьми, и о наделении органов местного самоуправления государственными полномочиями Сахалинской области по предоставлению социальной поддержки" </t>
  </si>
  <si>
    <t>Субсидия муниципальным образованиям на поддержку муниципальных программ формирования современной городской среды</t>
  </si>
  <si>
    <t>Субсидия муниципальным образованиям Сахалинской области на развитие культуры</t>
  </si>
  <si>
    <t>Субсидия муниципальным образованиям Сахалинской области на развитие образования</t>
  </si>
  <si>
    <t>Субсидия муниципальным образованиям Сахалинской области на обеспечение населения качественным жильем</t>
  </si>
  <si>
    <t>Субсидия муниципальным образованиям Сахалинской области на осуществление мероприятий по повышению качества предоставляемых жилищно-коммунальных услуг</t>
  </si>
  <si>
    <t>Субсидия муниципальным образованиям Сахалинской области на организацию электро-, тепло-, газоснабжения</t>
  </si>
  <si>
    <t>Субсидия муниципальным образованиям Сахалинской области на софинансирование расходов муниципальных образований в сфере транспорта и дорожного хозяйства</t>
  </si>
  <si>
    <t>Субсидия муниципальным образованиям Сахалинской области на развитие агропромышленного комплекса</t>
  </si>
  <si>
    <t>Субсидия муниципальным образованиям Сахалинской области на софинансирование капитальных вложений в объекты муниципальной собственности</t>
  </si>
  <si>
    <t>Субсидия муниципальным образованиям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</si>
  <si>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Субсидия муниципальным образованиям Сахалинской области на реализацию в Сахалинской области общественно значимых проектов в рамках проекта "Молодежный бюджет"</t>
  </si>
  <si>
    <t>000 207 00000 00 0000 150</t>
  </si>
  <si>
    <t xml:space="preserve">Иные межбюджетные трансферты -всего, в том числе </t>
  </si>
  <si>
    <t xml:space="preserve">Прочие безвозмездные поступления в бюджеты городских округов - всего, в том числе </t>
  </si>
  <si>
    <t>налоговые</t>
  </si>
  <si>
    <t>неналоговые</t>
  </si>
  <si>
    <t xml:space="preserve">Доходы от использования имущества, находящегося в  государственной  и муниципальной собственности, или от деятельности                                           </t>
  </si>
  <si>
    <t>дор фонд</t>
  </si>
  <si>
    <t xml:space="preserve">Налоги на прибыль, доходы                   </t>
  </si>
  <si>
    <t>Прочие неналоговые</t>
  </si>
  <si>
    <t>114</t>
  </si>
  <si>
    <t xml:space="preserve">Налоги на совокупный доход             </t>
  </si>
  <si>
    <t>Межбюджетные трансферты</t>
  </si>
  <si>
    <t>Налог, взимаемый в связи с применением упрощенной системы налогообложения</t>
  </si>
  <si>
    <t>Налоги на имущество</t>
  </si>
  <si>
    <t>Налог на имущество организаций по имуществу, не входящему в Единую систему газоснабжения</t>
  </si>
  <si>
    <t>Транспортный налог с организаций</t>
  </si>
  <si>
    <t>Транспортный налог с физических лиц</t>
  </si>
  <si>
    <t>000 1 06 02010 02 1000 110</t>
  </si>
  <si>
    <t>000  1 01 02010 01 1000 110</t>
  </si>
  <si>
    <t>000 1 01 02020 01 1000 110</t>
  </si>
  <si>
    <t>000 1 01 02030 01 1000 110</t>
  </si>
  <si>
    <t>000 1 01 02040 01 1000 110</t>
  </si>
  <si>
    <t>000 106 06000 04 1000 110</t>
  </si>
  <si>
    <t>000 105 03000 01 1000 110</t>
  </si>
  <si>
    <t>000 106 04000 02 1000 110</t>
  </si>
  <si>
    <t>000 106 04011 02 1000 110</t>
  </si>
  <si>
    <t>000 106 04012 02 1000 110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</si>
  <si>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</si>
  <si>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000 108 03010 01 0000 110</t>
  </si>
  <si>
    <t xml:space="preserve">Плата за негативное воздействие на окружающую среду
</t>
  </si>
  <si>
    <t>000 112 01000 01 0000 120</t>
  </si>
  <si>
    <t>Налоги на товары (работы, услуги), реализуемые на территории Российской Федерации</t>
  </si>
  <si>
    <t>Субсидия муниципальным образованиям Сахалинской области на обеспечение комплексного развития сельских территорий</t>
  </si>
  <si>
    <t>Субсидия муниципальным образованиям Сахалинской области на реализацию инициативных проектов в Сахалинской области</t>
  </si>
  <si>
    <t>Субсидия муниципальным образованиям Сахалинской области на развитие физической культуры и спорта</t>
  </si>
  <si>
    <t>Субсидия муниципальным образованиям Сахалинской области на софинансирование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</si>
  <si>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Субсидия муниципальным образованиям Сахалинской области на проведение комплекса мероприятий по уничтожению борщевика Сосновского</t>
  </si>
  <si>
    <t xml:space="preserve">Субсидия муниципальным образованиям Сахалинской области на реализацию мероприятий по обеспечению питанием отдельных категорий обучающихся в муниципальных образовательных организациях
</t>
  </si>
  <si>
    <t>Субсидия муниципальным образованиям Сахалинской области на софинансирование расходов, связанных с реализацией концессионных соглашений</t>
  </si>
  <si>
    <t>Субсидия муниципальным образованиям Сахалинской области на реализацию мероприятий по рекультивации объектов размещения отходов, земель (территорий) на которых они размещены</t>
  </si>
  <si>
    <t xml:space="preserve">Субсидия муниципальным образованиям Сахалинской области на улучшение жилищных условий молодых семей </t>
  </si>
  <si>
    <t>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</si>
  <si>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Межбюджетные трансферты, передаваемые бюджетам городских округов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Сахалинской области</t>
  </si>
  <si>
    <t>Возврат прочих остатков субсидий, субвенций и иных межбюджетных трансфертов, имеющих целевое назначение, прошлых лет</t>
  </si>
  <si>
    <t>000 1 05 01000 00 0000 110</t>
  </si>
  <si>
    <t>Налог, взимаемый в связи с применением патентной системы налогообложения, зачисляемый в бюджеты муниципальных округов</t>
  </si>
  <si>
    <t>000 1 05 04060 02 0000 110</t>
  </si>
  <si>
    <t>Земельный налог с организаций, обладающих земельным участком, расположенным в границах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</si>
  <si>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</si>
  <si>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000 1 06 01020 14 0000 110</t>
  </si>
  <si>
    <t xml:space="preserve">000 1 06 06032 14 0000 110
</t>
  </si>
  <si>
    <t>Земельный налог с физических лиц, обладающих земельным участком, расположенным в границах муниципальных округов</t>
  </si>
  <si>
    <t>000 106 06042 14 0000 110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</si>
  <si>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</si>
  <si>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округов (за исключением земельных участков)</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</si>
  <si>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</si>
  <si>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</si>
  <si>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</si>
  <si>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000 1 11 05012 14 0000 120</t>
  </si>
  <si>
    <t xml:space="preserve">000 1 11 05074 14 0000 120
</t>
  </si>
  <si>
    <t>000 1 11 05312 14 0000 120</t>
  </si>
  <si>
    <t>000 1 11 09044 14 0000 120</t>
  </si>
  <si>
    <t>000 1 11 09080 14 0000 120</t>
  </si>
  <si>
    <t>Прочие доходы от компенсации затрат бюджетов муниципальных округов</t>
  </si>
  <si>
    <t>000 1 13 02994 14 0000 130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</si>
  <si>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</si>
  <si>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000 1 14 06012 14 0000 430</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</si>
  <si>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</si>
  <si>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</si>
  <si>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Субвенции бюджетам муниципальных округов на выполнение передаваемых полномочий субъектов Российской Федерации</t>
  </si>
  <si>
    <t>904 2 02 30024 14 0000 150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</si>
  <si>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</si>
  <si>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</si>
  <si>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</si>
  <si>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</si>
  <si>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904 2 02 35120 14 0000 150</t>
  </si>
  <si>
    <t>904 2 02 30029 14 0000 150</t>
  </si>
  <si>
    <t>904 2 02 30027 14 0000 150</t>
  </si>
  <si>
    <t>904 2 02 35082 14 0000 150</t>
  </si>
  <si>
    <t>904 2 02 15002 14 0000 150</t>
  </si>
  <si>
    <t>904 2 02 15001 14 0000 150</t>
  </si>
  <si>
    <t>Прочие субсидии бюджетам муниципальных округов</t>
  </si>
  <si>
    <t>904 2 02 29999 14 0000 150</t>
  </si>
  <si>
    <t>Субсидии бюджетам муниципальных округов на софинансирование капитальных вложений в объекты муниципальной собственности</t>
  </si>
  <si>
    <t>Субсидии бюджетам муниципальных округов на реализацию программ формирования современной городской среды</t>
  </si>
  <si>
    <t>904 2 02 25555 14 0000 150</t>
  </si>
  <si>
    <t>904 2 02 20077 14 0000 150</t>
  </si>
  <si>
    <t>Субсидии бюджетам муниципальных округов на поддержку отрасли культуры</t>
  </si>
  <si>
    <t>904 2 02 25519 14 0000 150</t>
  </si>
  <si>
    <t>Субсидии бюджетам муниципальных округов на обеспечение комплексного развития сельских территорий</t>
  </si>
  <si>
    <t>904 2 02 25576 14 0000 150</t>
  </si>
  <si>
    <t>Субсидии бюджетам муниципальных округов на реализацию мероприятий государственной программы Российской Федерации "Доступная среда"</t>
  </si>
  <si>
    <t>904 2 02 25027 14 0000 150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</si>
  <si>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</si>
  <si>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904 2 02 45303 14 0000 150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</si>
  <si>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</si>
  <si>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904 2 02 45179 14 0000 150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</si>
  <si>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</si>
  <si>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обеспечение гос. гарантий реализации прав граждан на получение общедоступного и бесплатного дошкольного образования</t>
  </si>
  <si>
    <t>Прочие субвенции бюджетам муниципальных округов</t>
  </si>
  <si>
    <t>904 2 02 39999 14 0000 150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</si>
  <si>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</si>
  <si>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</si>
  <si>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</si>
  <si>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</si>
  <si>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</si>
  <si>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</si>
  <si>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000 1 01 02130 01 0000 110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</si>
  <si>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</si>
  <si>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</si>
  <si>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</si>
  <si>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</si>
  <si>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</si>
  <si>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</si>
  <si>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</si>
  <si>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</si>
  <si>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</si>
  <si>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904 202 25304 04 0000150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</si>
  <si>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</si>
  <si>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000  1 01 02210 01 0000 110</t>
  </si>
  <si>
    <t xml:space="preserve">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</si>
  <si>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</si>
  <si>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000  1 01 02230 01 0000 110</t>
  </si>
  <si>
    <t>000 111 05024 14 0000 120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</si>
  <si>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</si>
  <si>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000 11406312 14 0000 430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</si>
  <si>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</si>
  <si>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экологич платежи (047)</t>
  </si>
  <si>
    <t>акцизы на нефтепродукты</t>
  </si>
  <si>
    <t>туристический налог</t>
  </si>
  <si>
    <t>000 1 03 0220001 0000 110</t>
  </si>
  <si>
    <t>000 103 0300001 0000 110</t>
  </si>
  <si>
    <t>Иные 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</si>
  <si>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904 2 02 45050 14 0000 150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</si>
  <si>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</si>
  <si>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Субвенция из областного бюджета Сахалинской области, предоставляемой за счет субвенции областному бюджету Сахалинской области из федерального бюджета на осуществление государственных полномочий по первичному воинскому учету</t>
  </si>
  <si>
    <t>Субвенция на реализацию Закона Сахалинской области "О дополнительной гарантии молодежи, проживающей и работающей в Сахалинской области, в виде выплаты процентной надбавки к заработной плате (денежному содержанию) и о наделении органов местного самоуправления отдельными государственными полномочиями Сахалинской области по начислению и выплате процентной надбавки к заработной плате (денежному содержанию)"</t>
  </si>
  <si>
    <t xml:space="preserve"> Субсидиия муниципальным образованиям Сахалинской области на 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</si>
  <si>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</si>
  <si>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 xml:space="preserve">904 2 02 35118 14 0000 150
</t>
  </si>
  <si>
    <t>Субсидии бюджетам муниципальных округов на 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t>
  </si>
  <si>
    <t>904 2 02 25552 14 0000 150</t>
  </si>
  <si>
    <t xml:space="preserve">к решению Собрания  Анивского муниципального округа         от  № </t>
  </si>
  <si>
    <t xml:space="preserve">     Объем доходов бюджета Анивского муниципального округа на  2026 год и плановый период 2027- 2028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</si>
</sst>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_-* #,##0.0_р_._-;\-* #,##0.0_р_._-;_-* &quot;-&quot;??_р_._-;_-@_-"/>
    <numFmt numFmtId="167" formatCode="#,##0.0_ ;\-#,##0.0\ "/>
  </numFmts>
  <fonts count="13" x14ac:knownFonts="1">
    <font>
      <sz val="10"/>
      <name val="Arial Cyr"/>
      <charset val="204"/>
    </font>
    <font>
      <sz val="10"/>
      <name val="Arial Cyr"/>
      <charset val="204"/>
    </font>
    <font>
      <sz val="8"/>
      <name val="Arial Cyr"/>
      <charset val="204"/>
    </font>
    <font>
      <sz val="10"/>
      <name val="Times New Roman"/>
      <family val="1"/>
      <charset val="204"/>
    </font>
    <font>
      <i/>
      <sz val="10"/>
      <name val="Times New Roman"/>
      <family val="1"/>
      <charset val="204"/>
    </font>
    <font>
      <b/>
      <sz val="10"/>
      <name val="Times New Roman"/>
      <family val="1"/>
      <charset val="204"/>
    </font>
    <font>
      <b/>
      <i/>
      <sz val="10"/>
      <name val="Times New Roman"/>
      <family val="1"/>
      <charset val="204"/>
    </font>
    <font>
      <sz val="10"/>
      <color rgb="FF000000"/>
      <name val="Times New Roman"/>
      <family val="1"/>
      <charset val="204"/>
    </font>
    <font>
      <sz val="10"/>
      <color theme="1"/>
      <name val="Times New Roman"/>
      <family val="1"/>
      <charset val="204"/>
    </font>
    <font>
      <b/>
      <i/>
      <sz val="10"/>
      <color theme="1"/>
      <name val="Times New Roman"/>
      <family val="1"/>
      <charset val="204"/>
    </font>
    <font>
      <b/>
      <sz val="10"/>
      <color theme="1"/>
      <name val="Times New Roman"/>
      <family val="1"/>
      <charset val="204"/>
    </font>
    <font>
      <sz val="10"/>
      <color rgb="FFFF0000"/>
      <name val="Times New Roman"/>
      <family val="1"/>
      <charset val="204"/>
    </font>
    <font>
      <sz val="10"/>
      <color rgb="FF0070C0"/>
      <name val="Times New Roman"/>
      <family val="1"/>
      <charset val="204"/>
    </font>
  </fonts>
  <fills count="3">
    <fill>
      <patternFill patternType="none"/>
    </fill>
    <fill>
      <patternFill patternType="gray125"/>
    </fill>
    <fill>
      <patternFill patternType="solid">
        <fgColor theme="6"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96">
    <xf numFmtId="0" fontId="0" fillId="0" borderId="0" xfId="0"/>
    <xf numFmtId="0" fontId="3" fillId="0" borderId="1"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center" vertical="center"/>
    </xf>
    <xf numFmtId="0" fontId="3" fillId="0" borderId="0" xfId="0" applyFont="1" applyFill="1"/>
    <xf numFmtId="166" fontId="3" fillId="0" borderId="0" xfId="0" applyNumberFormat="1" applyFont="1" applyFill="1"/>
    <xf numFmtId="0" fontId="4" fillId="0" borderId="0" xfId="0" applyFont="1" applyFill="1"/>
    <xf numFmtId="165" fontId="5" fillId="0" borderId="1" xfId="0" applyNumberFormat="1" applyFont="1" applyFill="1" applyBorder="1"/>
    <xf numFmtId="0" fontId="3" fillId="0" borderId="0" xfId="0" applyFont="1" applyFill="1" applyAlignment="1">
      <alignment horizontal="right"/>
    </xf>
    <xf numFmtId="0" fontId="3" fillId="0" borderId="0" xfId="0" applyFont="1" applyFill="1" applyAlignment="1">
      <alignment horizontal="right"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top" wrapText="1"/>
    </xf>
    <xf numFmtId="4" fontId="3" fillId="0" borderId="3" xfId="0" applyNumberFormat="1" applyFont="1" applyFill="1" applyBorder="1" applyAlignment="1">
      <alignment horizontal="right" vertical="top"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left" wrapText="1"/>
    </xf>
    <xf numFmtId="165" fontId="5" fillId="0" borderId="1" xfId="1" applyNumberFormat="1" applyFont="1" applyFill="1" applyBorder="1" applyAlignment="1">
      <alignment horizontal="right" wrapText="1"/>
    </xf>
    <xf numFmtId="0" fontId="6" fillId="0" borderId="1" xfId="0" applyFont="1" applyFill="1" applyBorder="1" applyAlignment="1">
      <alignment horizontal="center" vertical="center"/>
    </xf>
    <xf numFmtId="0" fontId="6" fillId="0" borderId="1" xfId="0" applyFont="1" applyFill="1" applyBorder="1" applyAlignment="1">
      <alignment horizontal="justify" vertical="top" wrapText="1"/>
    </xf>
    <xf numFmtId="165" fontId="6" fillId="0" borderId="1" xfId="1" applyNumberFormat="1" applyFont="1" applyFill="1" applyBorder="1" applyAlignment="1">
      <alignment horizontal="right" wrapText="1"/>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165" fontId="3" fillId="0" borderId="1" xfId="1" applyNumberFormat="1" applyFont="1" applyFill="1" applyBorder="1" applyAlignment="1">
      <alignment horizontal="right" wrapText="1"/>
    </xf>
    <xf numFmtId="165" fontId="3" fillId="0" borderId="1" xfId="0" applyNumberFormat="1" applyFont="1" applyFill="1" applyBorder="1" applyAlignment="1">
      <alignment horizontal="right"/>
    </xf>
    <xf numFmtId="0" fontId="5" fillId="0" borderId="1" xfId="0" applyFont="1" applyFill="1" applyBorder="1" applyAlignment="1">
      <alignment horizontal="justify" vertical="top" wrapText="1"/>
    </xf>
    <xf numFmtId="0" fontId="3" fillId="0" borderId="1" xfId="0" applyFont="1" applyFill="1" applyBorder="1" applyAlignment="1">
      <alignment horizontal="left" vertical="top" wrapText="1"/>
    </xf>
    <xf numFmtId="0" fontId="5" fillId="0" borderId="1" xfId="0" applyFont="1" applyFill="1" applyBorder="1" applyAlignment="1">
      <alignment horizontal="left" wrapText="1"/>
    </xf>
    <xf numFmtId="49" fontId="4" fillId="0" borderId="1" xfId="0" applyNumberFormat="1" applyFont="1" applyFill="1" applyBorder="1" applyAlignment="1">
      <alignment wrapText="1"/>
    </xf>
    <xf numFmtId="165" fontId="4" fillId="0" borderId="1" xfId="0" applyNumberFormat="1" applyFont="1" applyFill="1" applyBorder="1" applyAlignment="1">
      <alignment horizontal="right"/>
    </xf>
    <xf numFmtId="49" fontId="3" fillId="0" borderId="1" xfId="0" applyNumberFormat="1" applyFont="1" applyFill="1" applyBorder="1" applyAlignment="1">
      <alignment wrapText="1"/>
    </xf>
    <xf numFmtId="165" fontId="4" fillId="0" borderId="1" xfId="1" applyNumberFormat="1" applyFont="1" applyFill="1" applyBorder="1" applyAlignment="1">
      <alignment horizontal="right" wrapText="1"/>
    </xf>
    <xf numFmtId="49" fontId="3" fillId="0" borderId="1" xfId="0" applyNumberFormat="1" applyFont="1" applyFill="1" applyBorder="1" applyAlignment="1">
      <alignment vertical="top" wrapText="1"/>
    </xf>
    <xf numFmtId="165" fontId="3" fillId="0" borderId="1" xfId="1" applyNumberFormat="1" applyFont="1" applyFill="1" applyBorder="1" applyAlignment="1">
      <alignment horizontal="right" vertical="top" wrapText="1"/>
    </xf>
    <xf numFmtId="165" fontId="3" fillId="0" borderId="1" xfId="0" applyNumberFormat="1" applyFont="1" applyFill="1" applyBorder="1" applyAlignment="1">
      <alignment horizontal="right" vertical="top"/>
    </xf>
    <xf numFmtId="49" fontId="5" fillId="0" borderId="1" xfId="0" applyNumberFormat="1" applyFont="1" applyFill="1" applyBorder="1" applyAlignment="1">
      <alignment wrapText="1"/>
    </xf>
    <xf numFmtId="0" fontId="7" fillId="0" borderId="1" xfId="0" applyFont="1" applyBorder="1" applyAlignment="1">
      <alignment horizontal="center" vertical="center" wrapText="1"/>
    </xf>
    <xf numFmtId="0" fontId="7" fillId="0" borderId="1" xfId="0" applyFont="1" applyBorder="1" applyAlignment="1">
      <alignment horizontal="center" vertical="top" wrapText="1"/>
    </xf>
    <xf numFmtId="165" fontId="3" fillId="0" borderId="1" xfId="1" applyNumberFormat="1" applyFont="1" applyFill="1" applyBorder="1" applyAlignment="1">
      <alignment horizontal="right"/>
    </xf>
    <xf numFmtId="0" fontId="5" fillId="0" borderId="1" xfId="0" applyFont="1" applyFill="1" applyBorder="1" applyAlignment="1">
      <alignment wrapText="1"/>
    </xf>
    <xf numFmtId="0" fontId="3" fillId="0" borderId="1" xfId="0" applyFont="1" applyFill="1" applyBorder="1" applyAlignment="1">
      <alignment horizontal="left" vertical="center" wrapText="1"/>
    </xf>
    <xf numFmtId="165" fontId="5" fillId="0" borderId="1" xfId="1" applyNumberFormat="1" applyFont="1" applyFill="1" applyBorder="1" applyAlignment="1">
      <alignment horizontal="right"/>
    </xf>
    <xf numFmtId="165" fontId="5" fillId="0" borderId="1" xfId="0" applyNumberFormat="1" applyFont="1" applyFill="1" applyBorder="1" applyAlignment="1">
      <alignment horizontal="right"/>
    </xf>
    <xf numFmtId="0" fontId="7" fillId="0" borderId="1" xfId="0" applyFont="1" applyBorder="1" applyAlignment="1">
      <alignment vertical="center" wrapText="1"/>
    </xf>
    <xf numFmtId="49" fontId="5" fillId="0" borderId="1" xfId="0" applyNumberFormat="1" applyFont="1" applyFill="1" applyBorder="1" applyAlignment="1">
      <alignment horizontal="center" vertical="center"/>
    </xf>
    <xf numFmtId="166" fontId="5" fillId="0" borderId="1" xfId="1" applyNumberFormat="1" applyFont="1" applyFill="1" applyBorder="1" applyAlignment="1">
      <alignment horizontal="right" wrapText="1"/>
    </xf>
    <xf numFmtId="0" fontId="4" fillId="0" borderId="1" xfId="0" applyFont="1" applyFill="1" applyBorder="1" applyAlignment="1">
      <alignment horizontal="justify" vertical="top" wrapText="1"/>
    </xf>
    <xf numFmtId="165" fontId="3" fillId="0" borderId="1" xfId="0" applyNumberFormat="1" applyFont="1" applyBorder="1"/>
    <xf numFmtId="165" fontId="3" fillId="0" borderId="1" xfId="1" applyNumberFormat="1" applyFont="1" applyFill="1" applyBorder="1" applyAlignment="1">
      <alignment horizontal="left" wrapText="1"/>
    </xf>
    <xf numFmtId="165" fontId="3" fillId="0" borderId="1" xfId="0" applyNumberFormat="1" applyFont="1" applyFill="1" applyBorder="1" applyAlignment="1">
      <alignment horizontal="left"/>
    </xf>
    <xf numFmtId="165" fontId="3" fillId="0" borderId="1" xfId="0" applyNumberFormat="1" applyFont="1" applyFill="1" applyBorder="1"/>
    <xf numFmtId="165" fontId="5" fillId="0" borderId="1" xfId="0" applyNumberFormat="1" applyFont="1" applyBorder="1"/>
    <xf numFmtId="165" fontId="5" fillId="0" borderId="4" xfId="1" applyNumberFormat="1" applyFont="1" applyFill="1" applyBorder="1" applyAlignment="1">
      <alignment horizontal="right"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165" fontId="5" fillId="0" borderId="1" xfId="0" applyNumberFormat="1" applyFont="1" applyFill="1" applyBorder="1" applyAlignment="1">
      <alignment horizontal="right" wrapText="1"/>
    </xf>
    <xf numFmtId="165" fontId="3" fillId="0" borderId="1" xfId="0" applyNumberFormat="1" applyFont="1" applyFill="1" applyBorder="1" applyAlignment="1">
      <alignment horizontal="left" wrapText="1"/>
    </xf>
    <xf numFmtId="0" fontId="3" fillId="0" borderId="1" xfId="0" applyFont="1" applyFill="1" applyBorder="1" applyAlignment="1">
      <alignment vertical="center"/>
    </xf>
    <xf numFmtId="0" fontId="7" fillId="0" borderId="1" xfId="0" applyFont="1" applyBorder="1" applyAlignment="1">
      <alignment horizontal="center" vertical="center"/>
    </xf>
    <xf numFmtId="165" fontId="5" fillId="0" borderId="1" xfId="0" applyNumberFormat="1" applyFont="1" applyFill="1" applyBorder="1" applyAlignment="1"/>
    <xf numFmtId="49" fontId="3" fillId="0" borderId="1" xfId="0" applyNumberFormat="1" applyFont="1" applyFill="1" applyBorder="1" applyAlignment="1">
      <alignment horizontal="center" vertical="center"/>
    </xf>
    <xf numFmtId="165" fontId="3" fillId="0" borderId="1" xfId="0" applyNumberFormat="1" applyFont="1" applyFill="1" applyBorder="1" applyAlignment="1"/>
    <xf numFmtId="0" fontId="5" fillId="0" borderId="1" xfId="0" applyFont="1" applyFill="1" applyBorder="1" applyAlignment="1">
      <alignment horizontal="right" vertical="top" wrapText="1"/>
    </xf>
    <xf numFmtId="167" fontId="5" fillId="0" borderId="1" xfId="0" applyNumberFormat="1" applyFont="1" applyFill="1" applyBorder="1" applyAlignment="1">
      <alignment horizontal="right"/>
    </xf>
    <xf numFmtId="0" fontId="7" fillId="0" borderId="1" xfId="0" applyFont="1" applyBorder="1" applyAlignment="1">
      <alignment vertical="top" wrapText="1"/>
    </xf>
    <xf numFmtId="0" fontId="3" fillId="0" borderId="1" xfId="0" applyFont="1" applyFill="1" applyBorder="1" applyAlignment="1">
      <alignment vertical="top" wrapText="1"/>
    </xf>
    <xf numFmtId="0" fontId="6" fillId="2" borderId="1" xfId="0" applyFont="1" applyFill="1" applyBorder="1" applyAlignment="1">
      <alignment horizontal="center" vertical="center"/>
    </xf>
    <xf numFmtId="49" fontId="6" fillId="2" borderId="1" xfId="0" applyNumberFormat="1" applyFont="1" applyFill="1" applyBorder="1" applyAlignment="1">
      <alignment wrapText="1"/>
    </xf>
    <xf numFmtId="165" fontId="6" fillId="2" borderId="1" xfId="1" applyNumberFormat="1" applyFont="1" applyFill="1" applyBorder="1" applyAlignment="1">
      <alignment horizontal="right" wrapText="1"/>
    </xf>
    <xf numFmtId="165" fontId="11" fillId="0" borderId="1" xfId="1" applyNumberFormat="1" applyFont="1" applyFill="1" applyBorder="1" applyAlignment="1">
      <alignment horizontal="right" wrapText="1"/>
    </xf>
    <xf numFmtId="165" fontId="12" fillId="0" borderId="1" xfId="1" applyNumberFormat="1" applyFont="1" applyFill="1" applyBorder="1" applyAlignment="1">
      <alignment horizontal="right" wrapText="1"/>
    </xf>
    <xf numFmtId="0" fontId="3" fillId="0" borderId="1" xfId="0" applyFont="1" applyFill="1" applyBorder="1" applyAlignment="1">
      <alignment horizontal="justify" vertical="top" wrapText="1"/>
    </xf>
    <xf numFmtId="0" fontId="3" fillId="0" borderId="1" xfId="0" applyFont="1" applyFill="1" applyBorder="1" applyAlignment="1">
      <alignment wrapText="1"/>
    </xf>
    <xf numFmtId="0" fontId="3" fillId="0" borderId="1" xfId="0" applyFont="1" applyFill="1" applyBorder="1" applyAlignment="1">
      <alignment vertical="center" wrapText="1"/>
    </xf>
    <xf numFmtId="0" fontId="3" fillId="0" borderId="1" xfId="0" applyFont="1" applyBorder="1" applyAlignment="1">
      <alignment wrapText="1"/>
    </xf>
    <xf numFmtId="0" fontId="3" fillId="0" borderId="0" xfId="0" applyFont="1" applyFill="1" applyAlignment="1">
      <alignment wrapText="1"/>
    </xf>
    <xf numFmtId="0" fontId="7" fillId="0" borderId="2" xfId="0" applyFont="1" applyBorder="1" applyAlignment="1">
      <alignment horizontal="center" vertical="center" wrapText="1"/>
    </xf>
    <xf numFmtId="0" fontId="7" fillId="0" borderId="4" xfId="0" applyFont="1" applyBorder="1" applyAlignment="1">
      <alignment vertical="center" wrapText="1"/>
    </xf>
    <xf numFmtId="165" fontId="7" fillId="0" borderId="1" xfId="0" applyNumberFormat="1" applyFont="1" applyBorder="1" applyAlignment="1">
      <alignment horizontal="right" vertical="center" wrapText="1"/>
    </xf>
    <xf numFmtId="0" fontId="9" fillId="0" borderId="1" xfId="0" applyFont="1" applyFill="1" applyBorder="1" applyAlignment="1">
      <alignment wrapText="1"/>
    </xf>
    <xf numFmtId="165" fontId="10" fillId="0" borderId="1" xfId="1" applyNumberFormat="1" applyFont="1" applyFill="1" applyBorder="1" applyAlignment="1">
      <alignment horizontal="right" wrapText="1"/>
    </xf>
    <xf numFmtId="0" fontId="3" fillId="0" borderId="2" xfId="0" applyFont="1" applyFill="1" applyBorder="1" applyAlignment="1">
      <alignment vertical="center" wrapText="1"/>
    </xf>
    <xf numFmtId="0" fontId="3" fillId="0" borderId="4" xfId="0" applyFont="1" applyFill="1" applyBorder="1" applyAlignment="1">
      <alignment wrapText="1"/>
    </xf>
    <xf numFmtId="0" fontId="3" fillId="0" borderId="1" xfId="0" applyFont="1" applyFill="1" applyBorder="1" applyAlignment="1">
      <alignment horizontal="justify" vertical="top" wrapText="1"/>
    </xf>
    <xf numFmtId="0" fontId="3" fillId="0" borderId="1" xfId="0" applyFont="1" applyFill="1" applyBorder="1" applyAlignment="1">
      <alignment wrapText="1"/>
    </xf>
    <xf numFmtId="49" fontId="3" fillId="0" borderId="1" xfId="0" applyNumberFormat="1" applyFont="1" applyFill="1" applyBorder="1" applyAlignment="1">
      <alignment vertical="center" wrapText="1"/>
    </xf>
    <xf numFmtId="0" fontId="3" fillId="0" borderId="1" xfId="0" applyFont="1" applyFill="1" applyBorder="1" applyAlignment="1"/>
    <xf numFmtId="0" fontId="3" fillId="0" borderId="1" xfId="0" applyFont="1" applyFill="1" applyBorder="1" applyAlignment="1">
      <alignment vertical="center" wrapText="1"/>
    </xf>
    <xf numFmtId="0" fontId="3" fillId="0" borderId="1" xfId="0" applyFont="1" applyBorder="1" applyAlignment="1">
      <alignment wrapText="1"/>
    </xf>
    <xf numFmtId="0" fontId="5" fillId="0" borderId="0" xfId="0" applyFont="1" applyFill="1" applyAlignment="1">
      <alignment horizontal="center" wrapText="1"/>
    </xf>
    <xf numFmtId="0" fontId="3" fillId="0" borderId="0" xfId="0" applyFont="1" applyFill="1" applyAlignment="1">
      <alignment wrapText="1"/>
    </xf>
    <xf numFmtId="0" fontId="7"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4" xfId="0" applyFont="1" applyBorder="1" applyAlignment="1">
      <alignment wrapText="1"/>
    </xf>
    <xf numFmtId="49" fontId="3" fillId="0" borderId="2" xfId="0" applyNumberFormat="1" applyFont="1" applyFill="1" applyBorder="1" applyAlignment="1">
      <alignment vertical="center" wrapText="1"/>
    </xf>
    <xf numFmtId="0" fontId="3" fillId="0" borderId="4" xfId="0" applyFont="1" applyFill="1" applyBorder="1" applyAlignment="1">
      <alignment vertical="center" wrapText="1"/>
    </xf>
    <xf numFmtId="0" fontId="3" fillId="0" borderId="2" xfId="0" applyFont="1" applyFill="1" applyBorder="1" applyAlignment="1">
      <alignment vertical="top" wrapText="1"/>
    </xf>
    <xf numFmtId="0" fontId="3" fillId="0" borderId="4" xfId="0" applyFont="1" applyBorder="1" applyAlignment="1">
      <alignment vertical="top" wrapText="1"/>
    </xf>
  </cellXfs>
  <cellStyles count="2">
    <cellStyle name="Обычный" xfId="0" builtinId="0"/>
    <cellStyle name="Финансовый" xfId="1" builtinId="3"/>
  </cellStyles>
  <dxfs count="0"/>
  <tableStyles count="0" defaultTableStyle="TableStyleMedium9" defaultPivotStyle="PivotStyleLight16"/>
  <colors>
    <mruColors>
      <color rgb="FFFFFFCC"/>
      <color rgb="FFCCECFF"/>
      <color rgb="FFDD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8"/>
  <sheetViews>
    <sheetView tabSelected="1" zoomScaleNormal="100" zoomScaleSheetLayoutView="120" workbookViewId="0">
      <selection activeCell="A6" sqref="A6"/>
    </sheetView>
  </sheetViews>
  <sheetFormatPr defaultColWidth="9.140625" defaultRowHeight="12.75" x14ac:dyDescent="0.2"/>
  <cols>
    <col min="1" max="1" width="28.85546875" style="3" customWidth="1"/>
    <col min="2" max="2" width="64" style="73" customWidth="1"/>
    <col min="3" max="3" width="19" style="4" customWidth="1"/>
    <col min="4" max="4" width="18.42578125" style="4" customWidth="1"/>
    <col min="5" max="5" width="20.42578125" style="4" customWidth="1"/>
    <col min="6" max="16384" width="9.140625" style="4"/>
  </cols>
  <sheetData>
    <row r="1" spans="1:5" ht="1.5" customHeight="1" x14ac:dyDescent="0.2"/>
    <row r="2" spans="1:5" ht="12.75" customHeight="1" x14ac:dyDescent="0.2">
      <c r="E2" s="8" t="s">
        <v>20</v>
      </c>
    </row>
    <row r="3" spans="1:5" ht="59.25" customHeight="1" x14ac:dyDescent="0.2">
      <c r="E3" s="9" t="s">
        <v>187</v>
      </c>
    </row>
    <row r="4" spans="1:5" ht="10.5" customHeight="1" x14ac:dyDescent="0.2">
      <c r="C4" s="2"/>
    </row>
    <row r="5" spans="1:5" ht="16.5" customHeight="1" x14ac:dyDescent="0.2">
      <c r="A5" s="87" t="s">
        <v>188</v>
      </c>
      <c r="B5" s="87"/>
      <c r="C5" s="87"/>
      <c r="D5" s="88"/>
      <c r="E5" s="88"/>
    </row>
    <row r="6" spans="1:5" x14ac:dyDescent="0.2">
      <c r="A6" s="10"/>
      <c r="B6" s="11"/>
      <c r="E6" s="12" t="s">
        <v>8</v>
      </c>
    </row>
    <row r="7" spans="1:5" ht="16.5" customHeight="1" x14ac:dyDescent="0.2">
      <c r="A7" s="1" t="s">
        <v>32</v>
      </c>
      <c r="B7" s="13" t="s">
        <v>5</v>
      </c>
      <c r="C7" s="13">
        <v>2026</v>
      </c>
      <c r="D7" s="13">
        <v>2027</v>
      </c>
      <c r="E7" s="13">
        <v>2028</v>
      </c>
    </row>
    <row r="8" spans="1:5" ht="18.75" customHeight="1" x14ac:dyDescent="0.25">
      <c r="A8" s="1"/>
      <c r="B8" s="14" t="s">
        <v>7</v>
      </c>
      <c r="C8" s="15">
        <f>C9+C41</f>
        <v>804092.8</v>
      </c>
      <c r="D8" s="15">
        <f>D9+D41</f>
        <v>847917.6</v>
      </c>
      <c r="E8" s="15">
        <f>E9+E41</f>
        <v>867356.6</v>
      </c>
    </row>
    <row r="9" spans="1:5" s="6" customFormat="1" ht="16.5" hidden="1" customHeight="1" x14ac:dyDescent="0.25">
      <c r="A9" s="16"/>
      <c r="B9" s="17" t="s">
        <v>48</v>
      </c>
      <c r="C9" s="18">
        <f>C10+C23+C26+C30+C39</f>
        <v>718122.8</v>
      </c>
      <c r="D9" s="18">
        <f>D10+D23+D26+D30+D39</f>
        <v>761947.6</v>
      </c>
      <c r="E9" s="18">
        <f>E10+E23+E26+E30+E39</f>
        <v>781386.6</v>
      </c>
    </row>
    <row r="10" spans="1:5" ht="18" hidden="1" customHeight="1" x14ac:dyDescent="0.2">
      <c r="A10" s="19">
        <v>101</v>
      </c>
      <c r="B10" s="20" t="s">
        <v>52</v>
      </c>
      <c r="C10" s="15">
        <f>SUM(C11:C22)</f>
        <v>374991</v>
      </c>
      <c r="D10" s="15">
        <f>SUM(D11:D22)</f>
        <v>384310</v>
      </c>
      <c r="E10" s="15">
        <f>SUM(E11:E22)</f>
        <v>392914</v>
      </c>
    </row>
    <row r="11" spans="1:5" ht="21.75" hidden="1" customHeight="1" x14ac:dyDescent="0.2">
      <c r="A11" s="1" t="s">
        <v>63</v>
      </c>
      <c r="B11" s="70" t="s">
        <v>146</v>
      </c>
      <c r="C11" s="21">
        <v>238348</v>
      </c>
      <c r="D11" s="21">
        <v>240350</v>
      </c>
      <c r="E11" s="22">
        <v>241960</v>
      </c>
    </row>
    <row r="12" spans="1:5" ht="24.75" hidden="1" customHeight="1" x14ac:dyDescent="0.2">
      <c r="A12" s="1" t="s">
        <v>64</v>
      </c>
      <c r="B12" s="70" t="s">
        <v>147</v>
      </c>
      <c r="C12" s="21">
        <v>188</v>
      </c>
      <c r="D12" s="21">
        <v>196</v>
      </c>
      <c r="E12" s="22">
        <v>198</v>
      </c>
    </row>
    <row r="13" spans="1:5" ht="22.5" hidden="1" customHeight="1" x14ac:dyDescent="0.2">
      <c r="A13" s="1" t="s">
        <v>65</v>
      </c>
      <c r="B13" s="70" t="s">
        <v>148</v>
      </c>
      <c r="C13" s="21">
        <v>5110</v>
      </c>
      <c r="D13" s="21">
        <v>5320</v>
      </c>
      <c r="E13" s="22">
        <v>5500</v>
      </c>
    </row>
    <row r="14" spans="1:5" ht="22.5" hidden="1" customHeight="1" x14ac:dyDescent="0.2">
      <c r="A14" s="1" t="s">
        <v>66</v>
      </c>
      <c r="B14" s="70" t="s">
        <v>149</v>
      </c>
      <c r="C14" s="21">
        <v>1055</v>
      </c>
      <c r="D14" s="21">
        <v>1390</v>
      </c>
      <c r="E14" s="22">
        <v>1461</v>
      </c>
    </row>
    <row r="15" spans="1:5" ht="19.5" hidden="1" customHeight="1" x14ac:dyDescent="0.2">
      <c r="A15" s="1" t="s">
        <v>151</v>
      </c>
      <c r="B15" s="70" t="s">
        <v>150</v>
      </c>
      <c r="C15" s="21">
        <v>0</v>
      </c>
      <c r="D15" s="21">
        <v>0</v>
      </c>
      <c r="E15" s="22">
        <v>0</v>
      </c>
    </row>
    <row r="16" spans="1:5" ht="21.75" hidden="1" customHeight="1" x14ac:dyDescent="0.2">
      <c r="A16" s="1" t="s">
        <v>152</v>
      </c>
      <c r="B16" s="70" t="s">
        <v>153</v>
      </c>
      <c r="C16" s="21">
        <v>1000</v>
      </c>
      <c r="D16" s="21">
        <v>1058</v>
      </c>
      <c r="E16" s="22">
        <v>1112</v>
      </c>
    </row>
    <row r="17" spans="1:5" ht="21.75" hidden="1" customHeight="1" x14ac:dyDescent="0.2">
      <c r="A17" s="1" t="s">
        <v>154</v>
      </c>
      <c r="B17" s="70" t="s">
        <v>155</v>
      </c>
      <c r="C17" s="21">
        <v>8000</v>
      </c>
      <c r="D17" s="21">
        <v>8360</v>
      </c>
      <c r="E17" s="22">
        <v>8400</v>
      </c>
    </row>
    <row r="18" spans="1:5" ht="21.75" hidden="1" customHeight="1" x14ac:dyDescent="0.2">
      <c r="A18" s="1" t="s">
        <v>156</v>
      </c>
      <c r="B18" s="70" t="s">
        <v>157</v>
      </c>
      <c r="C18" s="21">
        <v>290</v>
      </c>
      <c r="D18" s="21">
        <v>300</v>
      </c>
      <c r="E18" s="22">
        <v>300</v>
      </c>
    </row>
    <row r="19" spans="1:5" ht="21.75" hidden="1" customHeight="1" x14ac:dyDescent="0.2">
      <c r="A19" s="1" t="s">
        <v>158</v>
      </c>
      <c r="B19" s="70" t="s">
        <v>159</v>
      </c>
      <c r="C19" s="21">
        <v>0</v>
      </c>
      <c r="D19" s="21">
        <v>0</v>
      </c>
      <c r="E19" s="22">
        <v>0</v>
      </c>
    </row>
    <row r="20" spans="1:5" ht="21.75" hidden="1" customHeight="1" x14ac:dyDescent="0.2">
      <c r="A20" s="1" t="s">
        <v>160</v>
      </c>
      <c r="B20" s="70" t="s">
        <v>161</v>
      </c>
      <c r="C20" s="21">
        <v>0</v>
      </c>
      <c r="D20" s="21">
        <v>0</v>
      </c>
      <c r="E20" s="22">
        <v>0</v>
      </c>
    </row>
    <row r="21" spans="1:5" ht="21.75" hidden="1" customHeight="1" x14ac:dyDescent="0.2">
      <c r="A21" s="1" t="s">
        <v>164</v>
      </c>
      <c r="B21" s="70" t="s">
        <v>166</v>
      </c>
      <c r="C21" s="21">
        <f>124000-3000</f>
        <v>121000</v>
      </c>
      <c r="D21" s="21">
        <f>130336-3000</f>
        <v>127336</v>
      </c>
      <c r="E21" s="22">
        <f>136983-3000</f>
        <v>133983</v>
      </c>
    </row>
    <row r="22" spans="1:5" ht="21.75" hidden="1" customHeight="1" x14ac:dyDescent="0.2">
      <c r="A22" s="1" t="s">
        <v>167</v>
      </c>
      <c r="B22" s="70" t="s">
        <v>165</v>
      </c>
      <c r="C22" s="21">
        <v>0</v>
      </c>
      <c r="D22" s="21">
        <v>0</v>
      </c>
      <c r="E22" s="22">
        <v>0</v>
      </c>
    </row>
    <row r="23" spans="1:5" ht="22.5" hidden="1" customHeight="1" x14ac:dyDescent="0.2">
      <c r="A23" s="19">
        <v>103</v>
      </c>
      <c r="B23" s="23" t="s">
        <v>76</v>
      </c>
      <c r="C23" s="15">
        <f>SUM(C24:C25)</f>
        <v>22841.8</v>
      </c>
      <c r="D23" s="15">
        <f t="shared" ref="D23:E23" si="0">SUM(D24:D25)</f>
        <v>28637.600000000002</v>
      </c>
      <c r="E23" s="15">
        <f t="shared" si="0"/>
        <v>29677.600000000002</v>
      </c>
    </row>
    <row r="24" spans="1:5" ht="22.5" hidden="1" customHeight="1" x14ac:dyDescent="0.2">
      <c r="A24" s="1" t="s">
        <v>175</v>
      </c>
      <c r="B24" s="69" t="s">
        <v>173</v>
      </c>
      <c r="C24" s="21">
        <v>19841.8</v>
      </c>
      <c r="D24" s="21">
        <v>25637.600000000002</v>
      </c>
      <c r="E24" s="21">
        <v>26677.600000000002</v>
      </c>
    </row>
    <row r="25" spans="1:5" ht="22.5" hidden="1" customHeight="1" x14ac:dyDescent="0.2">
      <c r="A25" s="1" t="s">
        <v>176</v>
      </c>
      <c r="B25" s="69" t="s">
        <v>174</v>
      </c>
      <c r="C25" s="21">
        <v>3000</v>
      </c>
      <c r="D25" s="21">
        <v>3000</v>
      </c>
      <c r="E25" s="21">
        <v>3000</v>
      </c>
    </row>
    <row r="26" spans="1:5" ht="15" hidden="1" customHeight="1" x14ac:dyDescent="0.2">
      <c r="A26" s="19">
        <v>105</v>
      </c>
      <c r="B26" s="23" t="s">
        <v>55</v>
      </c>
      <c r="C26" s="15">
        <f>C29+C28+C27</f>
        <v>178768</v>
      </c>
      <c r="D26" s="15">
        <f t="shared" ref="D26:E26" si="1">D29+D28+D27</f>
        <v>205550</v>
      </c>
      <c r="E26" s="15">
        <f t="shared" si="1"/>
        <v>212938</v>
      </c>
    </row>
    <row r="27" spans="1:5" ht="27.75" hidden="1" customHeight="1" x14ac:dyDescent="0.2">
      <c r="A27" s="1" t="s">
        <v>89</v>
      </c>
      <c r="B27" s="70" t="s">
        <v>57</v>
      </c>
      <c r="C27" s="68">
        <f>183700-17900</f>
        <v>165800</v>
      </c>
      <c r="D27" s="21">
        <v>192000</v>
      </c>
      <c r="E27" s="22">
        <v>198840</v>
      </c>
    </row>
    <row r="28" spans="1:5" ht="15" hidden="1" customHeight="1" x14ac:dyDescent="0.2">
      <c r="A28" s="1" t="s">
        <v>68</v>
      </c>
      <c r="B28" s="69" t="s">
        <v>2</v>
      </c>
      <c r="C28" s="21">
        <v>2000</v>
      </c>
      <c r="D28" s="21">
        <v>2150</v>
      </c>
      <c r="E28" s="22">
        <v>2235</v>
      </c>
    </row>
    <row r="29" spans="1:5" ht="26.25" hidden="1" customHeight="1" x14ac:dyDescent="0.2">
      <c r="A29" s="1" t="s">
        <v>91</v>
      </c>
      <c r="B29" s="24" t="s">
        <v>90</v>
      </c>
      <c r="C29" s="21">
        <v>10968</v>
      </c>
      <c r="D29" s="21">
        <v>11400</v>
      </c>
      <c r="E29" s="21">
        <v>11863</v>
      </c>
    </row>
    <row r="30" spans="1:5" ht="15.75" hidden="1" customHeight="1" x14ac:dyDescent="0.2">
      <c r="A30" s="19">
        <v>106</v>
      </c>
      <c r="B30" s="25" t="s">
        <v>58</v>
      </c>
      <c r="C30" s="15">
        <f>C31+C32+C33+C36</f>
        <v>131522</v>
      </c>
      <c r="D30" s="15">
        <f t="shared" ref="D30:E30" si="2">D31+D32+D33+D36</f>
        <v>131450</v>
      </c>
      <c r="E30" s="15">
        <f t="shared" si="2"/>
        <v>133857</v>
      </c>
    </row>
    <row r="31" spans="1:5" ht="24" hidden="1" customHeight="1" x14ac:dyDescent="0.2">
      <c r="A31" s="1" t="s">
        <v>62</v>
      </c>
      <c r="B31" s="70" t="s">
        <v>59</v>
      </c>
      <c r="C31" s="21">
        <v>56634</v>
      </c>
      <c r="D31" s="21">
        <v>56000</v>
      </c>
      <c r="E31" s="22">
        <v>56000</v>
      </c>
    </row>
    <row r="32" spans="1:5" ht="23.25" hidden="1" customHeight="1" x14ac:dyDescent="0.2">
      <c r="A32" s="1" t="s">
        <v>94</v>
      </c>
      <c r="B32" s="70" t="s">
        <v>93</v>
      </c>
      <c r="C32" s="21">
        <v>10845</v>
      </c>
      <c r="D32" s="21">
        <v>10970</v>
      </c>
      <c r="E32" s="21">
        <v>13357</v>
      </c>
    </row>
    <row r="33" spans="1:5" ht="16.5" hidden="1" customHeight="1" x14ac:dyDescent="0.2">
      <c r="A33" s="1" t="s">
        <v>69</v>
      </c>
      <c r="B33" s="26" t="s">
        <v>9</v>
      </c>
      <c r="C33" s="27">
        <f t="shared" ref="C33:D33" si="3">C34+C35</f>
        <v>29700</v>
      </c>
      <c r="D33" s="27">
        <f t="shared" si="3"/>
        <v>29900</v>
      </c>
      <c r="E33" s="27">
        <f>E34+E35</f>
        <v>29900</v>
      </c>
    </row>
    <row r="34" spans="1:5" ht="13.5" hidden="1" customHeight="1" x14ac:dyDescent="0.2">
      <c r="A34" s="1" t="s">
        <v>70</v>
      </c>
      <c r="B34" s="28" t="s">
        <v>60</v>
      </c>
      <c r="C34" s="21">
        <v>2300</v>
      </c>
      <c r="D34" s="29">
        <v>2300</v>
      </c>
      <c r="E34" s="22">
        <v>2300</v>
      </c>
    </row>
    <row r="35" spans="1:5" ht="14.25" hidden="1" customHeight="1" x14ac:dyDescent="0.2">
      <c r="A35" s="1" t="s">
        <v>71</v>
      </c>
      <c r="B35" s="70" t="s">
        <v>61</v>
      </c>
      <c r="C35" s="21">
        <v>27400</v>
      </c>
      <c r="D35" s="21">
        <v>27600</v>
      </c>
      <c r="E35" s="21">
        <v>27600</v>
      </c>
    </row>
    <row r="36" spans="1:5" ht="14.25" hidden="1" customHeight="1" x14ac:dyDescent="0.2">
      <c r="A36" s="1" t="s">
        <v>67</v>
      </c>
      <c r="B36" s="26" t="s">
        <v>10</v>
      </c>
      <c r="C36" s="29">
        <f>C38+C37</f>
        <v>34343</v>
      </c>
      <c r="D36" s="29">
        <f t="shared" ref="D36:E36" si="4">D38+D37</f>
        <v>34580</v>
      </c>
      <c r="E36" s="29">
        <f t="shared" si="4"/>
        <v>34600</v>
      </c>
    </row>
    <row r="37" spans="1:5" ht="16.5" hidden="1" customHeight="1" x14ac:dyDescent="0.2">
      <c r="A37" s="13" t="s">
        <v>95</v>
      </c>
      <c r="B37" s="30" t="s">
        <v>92</v>
      </c>
      <c r="C37" s="21">
        <v>22000</v>
      </c>
      <c r="D37" s="29">
        <v>22000</v>
      </c>
      <c r="E37" s="22">
        <v>22000</v>
      </c>
    </row>
    <row r="38" spans="1:5" ht="26.25" hidden="1" customHeight="1" x14ac:dyDescent="0.2">
      <c r="A38" s="1" t="s">
        <v>97</v>
      </c>
      <c r="B38" s="69" t="s">
        <v>96</v>
      </c>
      <c r="C38" s="31">
        <v>12343</v>
      </c>
      <c r="D38" s="31">
        <v>12580</v>
      </c>
      <c r="E38" s="32">
        <v>12600</v>
      </c>
    </row>
    <row r="39" spans="1:5" ht="18.75" hidden="1" customHeight="1" x14ac:dyDescent="0.2">
      <c r="A39" s="19">
        <v>108</v>
      </c>
      <c r="B39" s="23" t="s">
        <v>1</v>
      </c>
      <c r="C39" s="15">
        <f>C40</f>
        <v>10000</v>
      </c>
      <c r="D39" s="15">
        <f t="shared" ref="D39:E39" si="5">D40</f>
        <v>12000</v>
      </c>
      <c r="E39" s="15">
        <f t="shared" si="5"/>
        <v>12000</v>
      </c>
    </row>
    <row r="40" spans="1:5" ht="20.25" hidden="1" customHeight="1" x14ac:dyDescent="0.2">
      <c r="A40" s="1" t="s">
        <v>73</v>
      </c>
      <c r="B40" s="69" t="s">
        <v>72</v>
      </c>
      <c r="C40" s="67">
        <f>12000-2000</f>
        <v>10000</v>
      </c>
      <c r="D40" s="21">
        <v>12000</v>
      </c>
      <c r="E40" s="21">
        <v>12000</v>
      </c>
    </row>
    <row r="41" spans="1:5" ht="16.5" hidden="1" customHeight="1" x14ac:dyDescent="0.25">
      <c r="A41" s="64"/>
      <c r="B41" s="65" t="s">
        <v>49</v>
      </c>
      <c r="C41" s="66">
        <f>C57+C56+C53+C49+C42</f>
        <v>85970</v>
      </c>
      <c r="D41" s="66">
        <f>D57+D56+D53+D49+D42</f>
        <v>85970</v>
      </c>
      <c r="E41" s="66">
        <f>E57+E56+E53+E49+E42</f>
        <v>85970</v>
      </c>
    </row>
    <row r="42" spans="1:5" ht="24" hidden="1" customHeight="1" x14ac:dyDescent="0.2">
      <c r="A42" s="19">
        <v>111</v>
      </c>
      <c r="B42" s="33" t="s">
        <v>50</v>
      </c>
      <c r="C42" s="15">
        <f>SUM(C43:C48)</f>
        <v>78170</v>
      </c>
      <c r="D42" s="15">
        <f t="shared" ref="D42:E42" si="6">SUM(D43:D48)</f>
        <v>78170</v>
      </c>
      <c r="E42" s="15">
        <f t="shared" si="6"/>
        <v>78170</v>
      </c>
    </row>
    <row r="43" spans="1:5" ht="38.25" hidden="1" customHeight="1" x14ac:dyDescent="0.2">
      <c r="A43" s="34" t="s">
        <v>103</v>
      </c>
      <c r="B43" s="35" t="s">
        <v>98</v>
      </c>
      <c r="C43" s="21">
        <f>38000+30000</f>
        <v>68000</v>
      </c>
      <c r="D43" s="21">
        <f>38000+30000</f>
        <v>68000</v>
      </c>
      <c r="E43" s="22">
        <f>38000+30000</f>
        <v>68000</v>
      </c>
    </row>
    <row r="44" spans="1:5" ht="39" hidden="1" customHeight="1" x14ac:dyDescent="0.2">
      <c r="A44" s="34" t="s">
        <v>168</v>
      </c>
      <c r="B44" s="35" t="s">
        <v>169</v>
      </c>
      <c r="C44" s="21">
        <v>70</v>
      </c>
      <c r="D44" s="21">
        <v>70</v>
      </c>
      <c r="E44" s="22">
        <v>70</v>
      </c>
    </row>
    <row r="45" spans="1:5" ht="23.25" hidden="1" customHeight="1" x14ac:dyDescent="0.2">
      <c r="A45" s="34" t="s">
        <v>104</v>
      </c>
      <c r="B45" s="35" t="s">
        <v>99</v>
      </c>
      <c r="C45" s="21">
        <v>5000</v>
      </c>
      <c r="D45" s="21">
        <v>5000</v>
      </c>
      <c r="E45" s="22">
        <v>5000</v>
      </c>
    </row>
    <row r="46" spans="1:5" ht="14.25" hidden="1" customHeight="1" x14ac:dyDescent="0.2">
      <c r="A46" s="34" t="s">
        <v>105</v>
      </c>
      <c r="B46" s="35" t="s">
        <v>100</v>
      </c>
      <c r="C46" s="21">
        <v>100</v>
      </c>
      <c r="D46" s="21">
        <v>100</v>
      </c>
      <c r="E46" s="22">
        <v>100</v>
      </c>
    </row>
    <row r="47" spans="1:5" ht="28.5" hidden="1" customHeight="1" x14ac:dyDescent="0.2">
      <c r="A47" s="34" t="s">
        <v>106</v>
      </c>
      <c r="B47" s="35" t="s">
        <v>101</v>
      </c>
      <c r="C47" s="36">
        <v>4000</v>
      </c>
      <c r="D47" s="36">
        <v>4000</v>
      </c>
      <c r="E47" s="22">
        <v>4000</v>
      </c>
    </row>
    <row r="48" spans="1:5" ht="21.75" hidden="1" customHeight="1" x14ac:dyDescent="0.2">
      <c r="A48" s="34" t="s">
        <v>107</v>
      </c>
      <c r="B48" s="35" t="s">
        <v>102</v>
      </c>
      <c r="C48" s="36">
        <v>1000</v>
      </c>
      <c r="D48" s="36">
        <v>1000</v>
      </c>
      <c r="E48" s="22">
        <v>1000</v>
      </c>
    </row>
    <row r="49" spans="1:5" ht="15" hidden="1" customHeight="1" x14ac:dyDescent="0.2">
      <c r="A49" s="19">
        <v>112</v>
      </c>
      <c r="B49" s="37" t="s">
        <v>3</v>
      </c>
      <c r="C49" s="15">
        <f>C50</f>
        <v>0</v>
      </c>
      <c r="D49" s="15">
        <f t="shared" ref="D49:E49" si="7">D50</f>
        <v>0</v>
      </c>
      <c r="E49" s="15">
        <f t="shared" si="7"/>
        <v>0</v>
      </c>
    </row>
    <row r="50" spans="1:5" ht="18.75" hidden="1" customHeight="1" x14ac:dyDescent="0.2">
      <c r="A50" s="1" t="s">
        <v>75</v>
      </c>
      <c r="B50" s="38" t="s">
        <v>74</v>
      </c>
      <c r="C50" s="36"/>
      <c r="D50" s="36"/>
      <c r="E50" s="36"/>
    </row>
    <row r="51" spans="1:5" ht="13.5" hidden="1" customHeight="1" x14ac:dyDescent="0.2">
      <c r="A51" s="19">
        <v>113</v>
      </c>
      <c r="B51" s="37" t="s">
        <v>6</v>
      </c>
      <c r="C51" s="39">
        <v>0</v>
      </c>
      <c r="D51" s="39">
        <v>0</v>
      </c>
      <c r="E51" s="40">
        <v>0</v>
      </c>
    </row>
    <row r="52" spans="1:5" ht="18.75" hidden="1" customHeight="1" x14ac:dyDescent="0.2">
      <c r="A52" s="34" t="s">
        <v>109</v>
      </c>
      <c r="B52" s="41" t="s">
        <v>108</v>
      </c>
      <c r="C52" s="36">
        <v>0</v>
      </c>
      <c r="D52" s="36">
        <v>0</v>
      </c>
      <c r="E52" s="22">
        <v>0</v>
      </c>
    </row>
    <row r="53" spans="1:5" ht="12" hidden="1" customHeight="1" x14ac:dyDescent="0.2">
      <c r="A53" s="42" t="s">
        <v>54</v>
      </c>
      <c r="B53" s="37" t="s">
        <v>4</v>
      </c>
      <c r="C53" s="39">
        <f>SUM(C54:C55)</f>
        <v>4800</v>
      </c>
      <c r="D53" s="39">
        <f t="shared" ref="D53:E53" si="8">SUM(D54:D55)</f>
        <v>4800</v>
      </c>
      <c r="E53" s="39">
        <f t="shared" si="8"/>
        <v>4800</v>
      </c>
    </row>
    <row r="54" spans="1:5" ht="29.25" hidden="1" customHeight="1" x14ac:dyDescent="0.2">
      <c r="A54" s="34" t="s">
        <v>111</v>
      </c>
      <c r="B54" s="62" t="s">
        <v>110</v>
      </c>
      <c r="C54" s="21">
        <v>4000</v>
      </c>
      <c r="D54" s="21">
        <v>4000</v>
      </c>
      <c r="E54" s="21">
        <v>4000</v>
      </c>
    </row>
    <row r="55" spans="1:5" ht="24.75" hidden="1" customHeight="1" x14ac:dyDescent="0.2">
      <c r="A55" s="1" t="s">
        <v>170</v>
      </c>
      <c r="B55" s="63" t="s">
        <v>171</v>
      </c>
      <c r="C55" s="21">
        <v>800</v>
      </c>
      <c r="D55" s="21">
        <v>800</v>
      </c>
      <c r="E55" s="21">
        <v>800</v>
      </c>
    </row>
    <row r="56" spans="1:5" ht="12.75" hidden="1" customHeight="1" x14ac:dyDescent="0.2">
      <c r="A56" s="19">
        <v>116</v>
      </c>
      <c r="B56" s="25" t="s">
        <v>0</v>
      </c>
      <c r="C56" s="15">
        <v>3000</v>
      </c>
      <c r="D56" s="15">
        <v>3000</v>
      </c>
      <c r="E56" s="15">
        <v>3000</v>
      </c>
    </row>
    <row r="57" spans="1:5" ht="18" hidden="1" customHeight="1" x14ac:dyDescent="0.2">
      <c r="A57" s="19">
        <v>117</v>
      </c>
      <c r="B57" s="37" t="s">
        <v>53</v>
      </c>
      <c r="C57" s="43"/>
      <c r="D57" s="43"/>
      <c r="E57" s="43"/>
    </row>
    <row r="58" spans="1:5" ht="12" hidden="1" customHeight="1" x14ac:dyDescent="0.2">
      <c r="A58" s="19"/>
      <c r="B58" s="44" t="s">
        <v>51</v>
      </c>
      <c r="C58" s="29">
        <f>C33+C27*0.7+C24</f>
        <v>165601.79999999999</v>
      </c>
      <c r="D58" s="29">
        <f>D33+D27*0.7+D24</f>
        <v>189937.6</v>
      </c>
      <c r="E58" s="29">
        <f t="shared" ref="E58" si="9">E33+E27*0.7+E24</f>
        <v>195765.6</v>
      </c>
    </row>
    <row r="59" spans="1:5" ht="11.25" hidden="1" customHeight="1" x14ac:dyDescent="0.2">
      <c r="A59" s="19"/>
      <c r="B59" s="44" t="s">
        <v>172</v>
      </c>
      <c r="C59" s="29">
        <v>116</v>
      </c>
      <c r="D59" s="29">
        <v>116</v>
      </c>
      <c r="E59" s="29">
        <v>116</v>
      </c>
    </row>
    <row r="60" spans="1:5" ht="17.25" customHeight="1" x14ac:dyDescent="0.25">
      <c r="A60" s="19"/>
      <c r="B60" s="77" t="s">
        <v>56</v>
      </c>
      <c r="C60" s="78">
        <f>C61+C62+C63+C101+C145</f>
        <v>4199162.7</v>
      </c>
      <c r="D60" s="78">
        <f>D61+D62+D63+D101+D145</f>
        <v>3437159.5999999996</v>
      </c>
      <c r="E60" s="78">
        <f>E61+E62+E63+E101+E145</f>
        <v>3753354.4999999995</v>
      </c>
    </row>
    <row r="61" spans="1:5" ht="38.25" customHeight="1" x14ac:dyDescent="0.2">
      <c r="A61" s="34" t="s">
        <v>125</v>
      </c>
      <c r="B61" s="41" t="s">
        <v>112</v>
      </c>
      <c r="C61" s="76">
        <v>829820</v>
      </c>
      <c r="D61" s="76">
        <v>360788.6</v>
      </c>
      <c r="E61" s="76">
        <v>246506</v>
      </c>
    </row>
    <row r="62" spans="1:5" ht="25.5" x14ac:dyDescent="0.2">
      <c r="A62" s="34" t="s">
        <v>124</v>
      </c>
      <c r="B62" s="41" t="s">
        <v>113</v>
      </c>
      <c r="C62" s="15">
        <v>0</v>
      </c>
      <c r="D62" s="15">
        <v>0</v>
      </c>
      <c r="E62" s="7">
        <v>0</v>
      </c>
    </row>
    <row r="63" spans="1:5" ht="21" customHeight="1" x14ac:dyDescent="0.2">
      <c r="A63" s="1"/>
      <c r="B63" s="23" t="s">
        <v>22</v>
      </c>
      <c r="C63" s="15">
        <f>C64+C68+C71+C73+C75+C77+C83+C85+C87+C89+C91+C93+C95+C97+C99+C81+C79</f>
        <v>1460214.6</v>
      </c>
      <c r="D63" s="15">
        <f t="shared" ref="D63:E63" si="10">D64+D68+D71+D73+D75+D77+D83+D85+D87+D89+D91+D93+D95+D97+D99+D81+D79</f>
        <v>1489311.5999999999</v>
      </c>
      <c r="E63" s="15">
        <f t="shared" si="10"/>
        <v>1462412.9</v>
      </c>
    </row>
    <row r="64" spans="1:5" ht="38.25" customHeight="1" x14ac:dyDescent="0.2">
      <c r="A64" s="81" t="s">
        <v>17</v>
      </c>
      <c r="B64" s="82"/>
      <c r="C64" s="15">
        <f>SUM(C65:C67)</f>
        <v>141487.70000000001</v>
      </c>
      <c r="D64" s="15">
        <f>SUM(D65:D67)</f>
        <v>166534.29999999999</v>
      </c>
      <c r="E64" s="15">
        <f>SUM(E65:E67)</f>
        <v>135752.29999999999</v>
      </c>
    </row>
    <row r="65" spans="1:5" ht="28.5" customHeight="1" x14ac:dyDescent="0.2">
      <c r="A65" s="34" t="s">
        <v>115</v>
      </c>
      <c r="B65" s="41" t="s">
        <v>114</v>
      </c>
      <c r="C65" s="76">
        <v>141487.70000000001</v>
      </c>
      <c r="D65" s="76">
        <v>166534.29999999999</v>
      </c>
      <c r="E65" s="76">
        <v>135752.29999999999</v>
      </c>
    </row>
    <row r="66" spans="1:5" ht="45" customHeight="1" x14ac:dyDescent="0.2">
      <c r="A66" s="34" t="s">
        <v>122</v>
      </c>
      <c r="B66" s="41" t="s">
        <v>116</v>
      </c>
      <c r="C66" s="46"/>
      <c r="D66" s="46"/>
      <c r="E66" s="47"/>
    </row>
    <row r="67" spans="1:5" ht="45.75" customHeight="1" x14ac:dyDescent="0.2">
      <c r="A67" s="34" t="s">
        <v>123</v>
      </c>
      <c r="B67" s="41" t="s">
        <v>118</v>
      </c>
      <c r="C67" s="46"/>
      <c r="D67" s="46"/>
      <c r="E67" s="47"/>
    </row>
    <row r="68" spans="1:5" ht="29.25" customHeight="1" x14ac:dyDescent="0.2">
      <c r="A68" s="81" t="s">
        <v>11</v>
      </c>
      <c r="B68" s="82"/>
      <c r="C68" s="7">
        <f>SUM(C69:C70)</f>
        <v>30654.1</v>
      </c>
      <c r="D68" s="7">
        <f>SUM(D69:D70)</f>
        <v>31953.599999999999</v>
      </c>
      <c r="E68" s="7">
        <f>SUM(E69:E70)</f>
        <v>32927.1</v>
      </c>
    </row>
    <row r="69" spans="1:5" ht="28.5" customHeight="1" x14ac:dyDescent="0.2">
      <c r="A69" s="34" t="s">
        <v>115</v>
      </c>
      <c r="B69" s="41" t="s">
        <v>114</v>
      </c>
      <c r="C69" s="76">
        <v>30654.1</v>
      </c>
      <c r="D69" s="76">
        <v>31953.599999999999</v>
      </c>
      <c r="E69" s="76">
        <v>32927.1</v>
      </c>
    </row>
    <row r="70" spans="1:5" ht="51" customHeight="1" x14ac:dyDescent="0.2">
      <c r="A70" s="34" t="s">
        <v>121</v>
      </c>
      <c r="B70" s="41" t="s">
        <v>117</v>
      </c>
      <c r="C70" s="46"/>
      <c r="D70" s="46"/>
      <c r="E70" s="48"/>
    </row>
    <row r="71" spans="1:5" ht="60.75" customHeight="1" x14ac:dyDescent="0.2">
      <c r="A71" s="83" t="s">
        <v>16</v>
      </c>
      <c r="B71" s="82"/>
      <c r="C71" s="15">
        <f>C72</f>
        <v>13467.4</v>
      </c>
      <c r="D71" s="15">
        <f>D72</f>
        <v>14534.2</v>
      </c>
      <c r="E71" s="15">
        <f>E72</f>
        <v>15309.4</v>
      </c>
    </row>
    <row r="72" spans="1:5" ht="33" customHeight="1" x14ac:dyDescent="0.2">
      <c r="A72" s="34" t="s">
        <v>115</v>
      </c>
      <c r="B72" s="41" t="s">
        <v>114</v>
      </c>
      <c r="C72" s="76">
        <v>13467.4</v>
      </c>
      <c r="D72" s="76">
        <v>14534.2</v>
      </c>
      <c r="E72" s="76">
        <v>15309.4</v>
      </c>
    </row>
    <row r="73" spans="1:5" ht="32.25" customHeight="1" x14ac:dyDescent="0.2">
      <c r="A73" s="81" t="s">
        <v>13</v>
      </c>
      <c r="B73" s="82"/>
      <c r="C73" s="15">
        <f>C74</f>
        <v>1730.3</v>
      </c>
      <c r="D73" s="15">
        <f>D74</f>
        <v>1730.3</v>
      </c>
      <c r="E73" s="15">
        <f>E74</f>
        <v>1730.3</v>
      </c>
    </row>
    <row r="74" spans="1:5" ht="30" customHeight="1" x14ac:dyDescent="0.2">
      <c r="A74" s="34" t="s">
        <v>115</v>
      </c>
      <c r="B74" s="41" t="s">
        <v>114</v>
      </c>
      <c r="C74" s="76">
        <v>1730.3</v>
      </c>
      <c r="D74" s="76">
        <v>1730.3</v>
      </c>
      <c r="E74" s="76">
        <v>1730.3</v>
      </c>
    </row>
    <row r="75" spans="1:5" ht="52.5" customHeight="1" x14ac:dyDescent="0.2">
      <c r="A75" s="81" t="s">
        <v>12</v>
      </c>
      <c r="B75" s="82"/>
      <c r="C75" s="15">
        <f>C76</f>
        <v>1500.3</v>
      </c>
      <c r="D75" s="15">
        <f>D76</f>
        <v>1500.3</v>
      </c>
      <c r="E75" s="15">
        <f>E76</f>
        <v>1500.3</v>
      </c>
    </row>
    <row r="76" spans="1:5" ht="30.75" customHeight="1" x14ac:dyDescent="0.2">
      <c r="A76" s="34" t="s">
        <v>115</v>
      </c>
      <c r="B76" s="41" t="s">
        <v>114</v>
      </c>
      <c r="C76" s="76">
        <v>1500.3</v>
      </c>
      <c r="D76" s="76">
        <v>1500.3</v>
      </c>
      <c r="E76" s="76">
        <v>1500.3</v>
      </c>
    </row>
    <row r="77" spans="1:5" ht="51.75" customHeight="1" x14ac:dyDescent="0.2">
      <c r="A77" s="81" t="s">
        <v>14</v>
      </c>
      <c r="B77" s="82"/>
      <c r="C77" s="15">
        <f>C78</f>
        <v>2928.2</v>
      </c>
      <c r="D77" s="15">
        <f>D78</f>
        <v>2928.2</v>
      </c>
      <c r="E77" s="15">
        <f>E78</f>
        <v>2928.2</v>
      </c>
    </row>
    <row r="78" spans="1:5" ht="30" customHeight="1" x14ac:dyDescent="0.2">
      <c r="A78" s="34" t="s">
        <v>115</v>
      </c>
      <c r="B78" s="41" t="s">
        <v>114</v>
      </c>
      <c r="C78" s="76">
        <v>2928.2</v>
      </c>
      <c r="D78" s="76">
        <v>2928.2</v>
      </c>
      <c r="E78" s="76">
        <v>2928.2</v>
      </c>
    </row>
    <row r="79" spans="1:5" ht="42" customHeight="1" x14ac:dyDescent="0.2">
      <c r="A79" s="89" t="s">
        <v>180</v>
      </c>
      <c r="B79" s="90"/>
      <c r="C79" s="76">
        <f>C80</f>
        <v>1129.8</v>
      </c>
      <c r="D79" s="76">
        <f t="shared" ref="D79:E79" si="11">D80</f>
        <v>1263</v>
      </c>
      <c r="E79" s="76">
        <f t="shared" si="11"/>
        <v>1614.5</v>
      </c>
    </row>
    <row r="80" spans="1:5" ht="52.15" customHeight="1" x14ac:dyDescent="0.2">
      <c r="A80" s="74" t="s">
        <v>184</v>
      </c>
      <c r="B80" s="75" t="s">
        <v>183</v>
      </c>
      <c r="C80" s="76">
        <v>1129.8</v>
      </c>
      <c r="D80" s="76">
        <v>1263</v>
      </c>
      <c r="E80" s="76">
        <v>1614.5</v>
      </c>
    </row>
    <row r="81" spans="1:5" ht="66.599999999999994" customHeight="1" x14ac:dyDescent="0.2">
      <c r="A81" s="89" t="s">
        <v>181</v>
      </c>
      <c r="B81" s="90"/>
      <c r="C81" s="49">
        <f>C82</f>
        <v>1378.8</v>
      </c>
      <c r="D81" s="49">
        <f t="shared" ref="D81:E81" si="12">D82</f>
        <v>1378.8</v>
      </c>
      <c r="E81" s="49">
        <f t="shared" si="12"/>
        <v>1378.8</v>
      </c>
    </row>
    <row r="82" spans="1:5" ht="30" customHeight="1" x14ac:dyDescent="0.2">
      <c r="A82" s="34" t="s">
        <v>115</v>
      </c>
      <c r="B82" s="41" t="s">
        <v>114</v>
      </c>
      <c r="C82" s="76">
        <v>1378.8</v>
      </c>
      <c r="D82" s="76">
        <v>1378.8</v>
      </c>
      <c r="E82" s="76">
        <v>1378.8</v>
      </c>
    </row>
    <row r="83" spans="1:5" ht="48.75" customHeight="1" x14ac:dyDescent="0.2">
      <c r="A83" s="81" t="s">
        <v>24</v>
      </c>
      <c r="B83" s="82"/>
      <c r="C83" s="15">
        <f>C84</f>
        <v>12951.2</v>
      </c>
      <c r="D83" s="15">
        <f t="shared" ref="D83:E83" si="13">D84</f>
        <v>13381.4</v>
      </c>
      <c r="E83" s="15">
        <f t="shared" si="13"/>
        <v>13978.1</v>
      </c>
    </row>
    <row r="84" spans="1:5" ht="30" customHeight="1" x14ac:dyDescent="0.2">
      <c r="A84" s="34" t="s">
        <v>115</v>
      </c>
      <c r="B84" s="41" t="s">
        <v>114</v>
      </c>
      <c r="C84" s="76">
        <v>12951.2</v>
      </c>
      <c r="D84" s="76">
        <v>13381.4</v>
      </c>
      <c r="E84" s="76">
        <v>13978.1</v>
      </c>
    </row>
    <row r="85" spans="1:5" ht="34.5" customHeight="1" x14ac:dyDescent="0.2">
      <c r="A85" s="81" t="s">
        <v>15</v>
      </c>
      <c r="B85" s="82"/>
      <c r="C85" s="15">
        <f>C86</f>
        <v>5828.1</v>
      </c>
      <c r="D85" s="15">
        <f>D86</f>
        <v>5983.9</v>
      </c>
      <c r="E85" s="15">
        <f>E86</f>
        <v>6106.9</v>
      </c>
    </row>
    <row r="86" spans="1:5" ht="30" customHeight="1" x14ac:dyDescent="0.2">
      <c r="A86" s="34" t="s">
        <v>115</v>
      </c>
      <c r="B86" s="41" t="s">
        <v>114</v>
      </c>
      <c r="C86" s="76">
        <v>5828.1</v>
      </c>
      <c r="D86" s="76">
        <v>5983.9</v>
      </c>
      <c r="E86" s="76">
        <v>6106.9</v>
      </c>
    </row>
    <row r="87" spans="1:5" ht="47.25" customHeight="1" x14ac:dyDescent="0.2">
      <c r="A87" s="81" t="s">
        <v>19</v>
      </c>
      <c r="B87" s="82"/>
      <c r="C87" s="15">
        <f>C88</f>
        <v>1907.7</v>
      </c>
      <c r="D87" s="15">
        <f>D88</f>
        <v>1907.7</v>
      </c>
      <c r="E87" s="15">
        <f>E88</f>
        <v>1907.7</v>
      </c>
    </row>
    <row r="88" spans="1:5" ht="31.5" customHeight="1" x14ac:dyDescent="0.2">
      <c r="A88" s="34" t="s">
        <v>115</v>
      </c>
      <c r="B88" s="41" t="s">
        <v>114</v>
      </c>
      <c r="C88" s="76">
        <v>1907.7</v>
      </c>
      <c r="D88" s="76">
        <v>1907.7</v>
      </c>
      <c r="E88" s="76">
        <v>1907.7</v>
      </c>
    </row>
    <row r="89" spans="1:5" ht="58.5" customHeight="1" x14ac:dyDescent="0.2">
      <c r="A89" s="81" t="s">
        <v>18</v>
      </c>
      <c r="B89" s="82"/>
      <c r="C89" s="15">
        <f>C90</f>
        <v>2344.1</v>
      </c>
      <c r="D89" s="15">
        <f>D90</f>
        <v>2344.1</v>
      </c>
      <c r="E89" s="15">
        <f>E90</f>
        <v>2344.1</v>
      </c>
    </row>
    <row r="90" spans="1:5" ht="26.25" customHeight="1" x14ac:dyDescent="0.2">
      <c r="A90" s="34" t="s">
        <v>115</v>
      </c>
      <c r="B90" s="41" t="s">
        <v>114</v>
      </c>
      <c r="C90" s="76">
        <v>2344.1</v>
      </c>
      <c r="D90" s="76">
        <v>2344.1</v>
      </c>
      <c r="E90" s="76">
        <v>2344.1</v>
      </c>
    </row>
    <row r="91" spans="1:5" ht="65.25" customHeight="1" x14ac:dyDescent="0.2">
      <c r="A91" s="81" t="s">
        <v>31</v>
      </c>
      <c r="B91" s="82"/>
      <c r="C91" s="15">
        <f>C92</f>
        <v>4857.2</v>
      </c>
      <c r="D91" s="15">
        <f>D92</f>
        <v>5920.1</v>
      </c>
      <c r="E91" s="15">
        <f>E92</f>
        <v>6983</v>
      </c>
    </row>
    <row r="92" spans="1:5" ht="30.75" customHeight="1" x14ac:dyDescent="0.2">
      <c r="A92" s="34" t="s">
        <v>115</v>
      </c>
      <c r="B92" s="41" t="s">
        <v>114</v>
      </c>
      <c r="C92" s="76">
        <v>4857.2</v>
      </c>
      <c r="D92" s="76">
        <v>5920.1</v>
      </c>
      <c r="E92" s="76">
        <v>6983</v>
      </c>
    </row>
    <row r="93" spans="1:5" ht="45" customHeight="1" x14ac:dyDescent="0.2">
      <c r="A93" s="81" t="s">
        <v>25</v>
      </c>
      <c r="B93" s="82"/>
      <c r="C93" s="15">
        <f>C94</f>
        <v>103.3</v>
      </c>
      <c r="D93" s="15">
        <f>D94</f>
        <v>5.3</v>
      </c>
      <c r="E93" s="15">
        <f>E94</f>
        <v>5.8</v>
      </c>
    </row>
    <row r="94" spans="1:5" ht="45" customHeight="1" x14ac:dyDescent="0.2">
      <c r="A94" s="34" t="s">
        <v>120</v>
      </c>
      <c r="B94" s="41" t="s">
        <v>119</v>
      </c>
      <c r="C94" s="76">
        <v>103.3</v>
      </c>
      <c r="D94" s="76">
        <v>5.3</v>
      </c>
      <c r="E94" s="76">
        <v>5.8</v>
      </c>
    </row>
    <row r="95" spans="1:5" ht="64.5" customHeight="1" x14ac:dyDescent="0.2">
      <c r="A95" s="79" t="s">
        <v>33</v>
      </c>
      <c r="B95" s="80"/>
      <c r="C95" s="15">
        <f>C96</f>
        <v>4200</v>
      </c>
      <c r="D95" s="15">
        <f t="shared" ref="D95:E95" si="14">D96</f>
        <v>4200</v>
      </c>
      <c r="E95" s="15">
        <f t="shared" si="14"/>
        <v>4200</v>
      </c>
    </row>
    <row r="96" spans="1:5" ht="29.25" customHeight="1" x14ac:dyDescent="0.2">
      <c r="A96" s="34" t="s">
        <v>115</v>
      </c>
      <c r="B96" s="41" t="s">
        <v>114</v>
      </c>
      <c r="C96" s="76">
        <v>4200</v>
      </c>
      <c r="D96" s="76">
        <v>4200</v>
      </c>
      <c r="E96" s="76">
        <v>4200</v>
      </c>
    </row>
    <row r="97" spans="1:5" ht="63" customHeight="1" x14ac:dyDescent="0.2">
      <c r="A97" s="85" t="s">
        <v>142</v>
      </c>
      <c r="B97" s="86"/>
      <c r="C97" s="50">
        <f>C98</f>
        <v>666279.69999999995</v>
      </c>
      <c r="D97" s="50">
        <f t="shared" ref="D97:E97" si="15">D98</f>
        <v>666279.69999999995</v>
      </c>
      <c r="E97" s="50">
        <f t="shared" si="15"/>
        <v>666279.69999999995</v>
      </c>
    </row>
    <row r="98" spans="1:5" ht="29.25" customHeight="1" x14ac:dyDescent="0.2">
      <c r="A98" s="51" t="s">
        <v>145</v>
      </c>
      <c r="B98" s="52" t="s">
        <v>144</v>
      </c>
      <c r="C98" s="76">
        <v>666279.69999999995</v>
      </c>
      <c r="D98" s="76">
        <v>666279.69999999995</v>
      </c>
      <c r="E98" s="76">
        <v>666279.69999999995</v>
      </c>
    </row>
    <row r="99" spans="1:5" ht="29.25" customHeight="1" x14ac:dyDescent="0.2">
      <c r="A99" s="85" t="s">
        <v>143</v>
      </c>
      <c r="B99" s="86"/>
      <c r="C99" s="50">
        <f>C100</f>
        <v>567466.69999999995</v>
      </c>
      <c r="D99" s="50">
        <f t="shared" ref="D99:E99" si="16">D100</f>
        <v>567466.69999999995</v>
      </c>
      <c r="E99" s="50">
        <f t="shared" si="16"/>
        <v>567466.69999999995</v>
      </c>
    </row>
    <row r="100" spans="1:5" ht="29.25" customHeight="1" x14ac:dyDescent="0.2">
      <c r="A100" s="51" t="s">
        <v>145</v>
      </c>
      <c r="B100" s="52" t="s">
        <v>144</v>
      </c>
      <c r="C100" s="76">
        <v>567466.69999999995</v>
      </c>
      <c r="D100" s="76">
        <v>567466.69999999995</v>
      </c>
      <c r="E100" s="76">
        <v>567466.69999999995</v>
      </c>
    </row>
    <row r="101" spans="1:5" ht="19.5" customHeight="1" x14ac:dyDescent="0.2">
      <c r="A101" s="1"/>
      <c r="B101" s="23" t="s">
        <v>23</v>
      </c>
      <c r="C101" s="15">
        <f>C102+C104+C106+C108+C110+C112+C114+C116+C118+C121+C123+C125+C127+C129+C131+C133+C135+C137+C139+C141+C143</f>
        <v>1870990.7999999998</v>
      </c>
      <c r="D101" s="15">
        <f t="shared" ref="D101:E101" si="17">D102+D104+D106+D108+D110+D112+D114+D116+D118+D121+D123+D125+D127+D129+D131+D133+D135+D137+D139+D141+D143</f>
        <v>1547994.9</v>
      </c>
      <c r="E101" s="15">
        <f t="shared" si="17"/>
        <v>2005193.7</v>
      </c>
    </row>
    <row r="102" spans="1:5" ht="18.75" customHeight="1" x14ac:dyDescent="0.2">
      <c r="A102" s="81" t="s">
        <v>39</v>
      </c>
      <c r="B102" s="82"/>
      <c r="C102" s="53">
        <f>C103</f>
        <v>94347.4</v>
      </c>
      <c r="D102" s="53">
        <f>D103</f>
        <v>69740</v>
      </c>
      <c r="E102" s="53">
        <f>E103</f>
        <v>40558</v>
      </c>
    </row>
    <row r="103" spans="1:5" ht="26.25" customHeight="1" x14ac:dyDescent="0.2">
      <c r="A103" s="34" t="s">
        <v>127</v>
      </c>
      <c r="B103" s="41" t="s">
        <v>126</v>
      </c>
      <c r="C103" s="76">
        <v>94347.4</v>
      </c>
      <c r="D103" s="76">
        <v>69740</v>
      </c>
      <c r="E103" s="76">
        <v>40558</v>
      </c>
    </row>
    <row r="104" spans="1:5" ht="21" customHeight="1" x14ac:dyDescent="0.2">
      <c r="A104" s="81" t="s">
        <v>37</v>
      </c>
      <c r="B104" s="84"/>
      <c r="C104" s="53">
        <f>C105</f>
        <v>69414.8</v>
      </c>
      <c r="D104" s="53">
        <f t="shared" ref="D104:E104" si="18">D105</f>
        <v>43717.9</v>
      </c>
      <c r="E104" s="53">
        <f t="shared" si="18"/>
        <v>36349.599999999999</v>
      </c>
    </row>
    <row r="105" spans="1:5" ht="21" customHeight="1" x14ac:dyDescent="0.2">
      <c r="A105" s="34" t="s">
        <v>127</v>
      </c>
      <c r="B105" s="41" t="s">
        <v>126</v>
      </c>
      <c r="C105" s="76">
        <v>69414.8</v>
      </c>
      <c r="D105" s="76">
        <v>43717.9</v>
      </c>
      <c r="E105" s="76">
        <v>36349.599999999999</v>
      </c>
    </row>
    <row r="106" spans="1:5" ht="32.25" customHeight="1" x14ac:dyDescent="0.2">
      <c r="A106" s="81" t="s">
        <v>38</v>
      </c>
      <c r="B106" s="84"/>
      <c r="C106" s="53">
        <f>C107</f>
        <v>102529.60000000001</v>
      </c>
      <c r="D106" s="53">
        <f t="shared" ref="D106:E106" si="19">D107</f>
        <v>105147.1</v>
      </c>
      <c r="E106" s="53">
        <f t="shared" si="19"/>
        <v>70250.399999999994</v>
      </c>
    </row>
    <row r="107" spans="1:5" ht="17.25" customHeight="1" x14ac:dyDescent="0.2">
      <c r="A107" s="34" t="s">
        <v>127</v>
      </c>
      <c r="B107" s="41" t="s">
        <v>126</v>
      </c>
      <c r="C107" s="76">
        <v>102529.60000000001</v>
      </c>
      <c r="D107" s="76">
        <v>105147.1</v>
      </c>
      <c r="E107" s="76">
        <v>70250.399999999994</v>
      </c>
    </row>
    <row r="108" spans="1:5" ht="33.75" customHeight="1" x14ac:dyDescent="0.2">
      <c r="A108" s="81" t="s">
        <v>40</v>
      </c>
      <c r="B108" s="84"/>
      <c r="C108" s="53">
        <f>C109</f>
        <v>152563.5</v>
      </c>
      <c r="D108" s="53">
        <f t="shared" ref="D108:E108" si="20">D109</f>
        <v>223300.4</v>
      </c>
      <c r="E108" s="53">
        <f t="shared" si="20"/>
        <v>90240</v>
      </c>
    </row>
    <row r="109" spans="1:5" ht="18.75" customHeight="1" x14ac:dyDescent="0.2">
      <c r="A109" s="34" t="s">
        <v>127</v>
      </c>
      <c r="B109" s="41" t="s">
        <v>126</v>
      </c>
      <c r="C109" s="76">
        <v>152563.5</v>
      </c>
      <c r="D109" s="76">
        <v>223300.4</v>
      </c>
      <c r="E109" s="76">
        <v>90240</v>
      </c>
    </row>
    <row r="110" spans="1:5" ht="21.75" customHeight="1" x14ac:dyDescent="0.2">
      <c r="A110" s="81" t="s">
        <v>41</v>
      </c>
      <c r="B110" s="84"/>
      <c r="C110" s="53">
        <f>C111</f>
        <v>3061.3</v>
      </c>
      <c r="D110" s="53">
        <f>D111</f>
        <v>3061.3</v>
      </c>
      <c r="E110" s="53">
        <f>E111</f>
        <v>3061.3</v>
      </c>
    </row>
    <row r="111" spans="1:5" ht="15.75" customHeight="1" x14ac:dyDescent="0.2">
      <c r="A111" s="34" t="s">
        <v>127</v>
      </c>
      <c r="B111" s="41" t="s">
        <v>126</v>
      </c>
      <c r="C111" s="76">
        <v>3061.3</v>
      </c>
      <c r="D111" s="76">
        <v>3061.3</v>
      </c>
      <c r="E111" s="76">
        <v>3061.3</v>
      </c>
    </row>
    <row r="112" spans="1:5" ht="49.5" customHeight="1" x14ac:dyDescent="0.2">
      <c r="A112" s="81" t="s">
        <v>43</v>
      </c>
      <c r="B112" s="84"/>
      <c r="C112" s="53">
        <f>C113</f>
        <v>2341.1999999999998</v>
      </c>
      <c r="D112" s="53">
        <f>D113</f>
        <v>3804.5</v>
      </c>
      <c r="E112" s="53">
        <f>E113</f>
        <v>3511.8</v>
      </c>
    </row>
    <row r="113" spans="1:5" ht="35.25" customHeight="1" x14ac:dyDescent="0.2">
      <c r="A113" s="34" t="s">
        <v>137</v>
      </c>
      <c r="B113" s="41" t="s">
        <v>136</v>
      </c>
      <c r="C113" s="76">
        <v>2341.1999999999998</v>
      </c>
      <c r="D113" s="76">
        <v>3804.5</v>
      </c>
      <c r="E113" s="76">
        <v>3511.8</v>
      </c>
    </row>
    <row r="114" spans="1:5" ht="27" customHeight="1" x14ac:dyDescent="0.2">
      <c r="A114" s="81" t="s">
        <v>44</v>
      </c>
      <c r="B114" s="84"/>
      <c r="C114" s="53">
        <f>C115</f>
        <v>12500</v>
      </c>
      <c r="D114" s="53">
        <f>D115</f>
        <v>12500</v>
      </c>
      <c r="E114" s="53">
        <f>E115</f>
        <v>12500</v>
      </c>
    </row>
    <row r="115" spans="1:5" ht="16.5" customHeight="1" x14ac:dyDescent="0.2">
      <c r="A115" s="34" t="s">
        <v>127</v>
      </c>
      <c r="B115" s="41" t="s">
        <v>126</v>
      </c>
      <c r="C115" s="45">
        <v>12500</v>
      </c>
      <c r="D115" s="45">
        <v>12500</v>
      </c>
      <c r="E115" s="45">
        <v>12500</v>
      </c>
    </row>
    <row r="116" spans="1:5" ht="69.75" customHeight="1" x14ac:dyDescent="0.2">
      <c r="A116" s="81" t="s">
        <v>80</v>
      </c>
      <c r="B116" s="84"/>
      <c r="C116" s="53">
        <f>C117</f>
        <v>4577</v>
      </c>
      <c r="D116" s="53">
        <f>D117</f>
        <v>4577</v>
      </c>
      <c r="E116" s="53">
        <f>E117</f>
        <v>4577</v>
      </c>
    </row>
    <row r="117" spans="1:5" ht="21" customHeight="1" x14ac:dyDescent="0.2">
      <c r="A117" s="34" t="s">
        <v>127</v>
      </c>
      <c r="B117" s="41" t="s">
        <v>126</v>
      </c>
      <c r="C117" s="76">
        <v>4577</v>
      </c>
      <c r="D117" s="76">
        <v>4577</v>
      </c>
      <c r="E117" s="76">
        <v>4577</v>
      </c>
    </row>
    <row r="118" spans="1:5" ht="32.25" customHeight="1" x14ac:dyDescent="0.2">
      <c r="A118" s="81" t="s">
        <v>34</v>
      </c>
      <c r="B118" s="84"/>
      <c r="C118" s="53">
        <f>C119+C120</f>
        <v>73093.3</v>
      </c>
      <c r="D118" s="53">
        <f t="shared" ref="D118:E118" si="21">D119+D120</f>
        <v>75000</v>
      </c>
      <c r="E118" s="53">
        <f t="shared" si="21"/>
        <v>75000</v>
      </c>
    </row>
    <row r="119" spans="1:5" ht="27.75" customHeight="1" x14ac:dyDescent="0.2">
      <c r="A119" s="34" t="s">
        <v>127</v>
      </c>
      <c r="B119" s="41" t="s">
        <v>126</v>
      </c>
      <c r="C119" s="76">
        <v>73093.3</v>
      </c>
      <c r="D119" s="76">
        <v>75000</v>
      </c>
      <c r="E119" s="76">
        <v>75000</v>
      </c>
    </row>
    <row r="120" spans="1:5" ht="36" customHeight="1" x14ac:dyDescent="0.2">
      <c r="A120" s="34" t="s">
        <v>130</v>
      </c>
      <c r="B120" s="41" t="s">
        <v>129</v>
      </c>
      <c r="C120" s="54"/>
      <c r="D120" s="54"/>
      <c r="E120" s="47"/>
    </row>
    <row r="121" spans="1:5" ht="32.25" customHeight="1" x14ac:dyDescent="0.2">
      <c r="A121" s="81" t="s">
        <v>42</v>
      </c>
      <c r="B121" s="84"/>
      <c r="C121" s="53">
        <f>C122</f>
        <v>225265.9</v>
      </c>
      <c r="D121" s="53">
        <f t="shared" ref="D121:E121" si="22">D122</f>
        <v>0</v>
      </c>
      <c r="E121" s="53">
        <f t="shared" si="22"/>
        <v>0</v>
      </c>
    </row>
    <row r="122" spans="1:5" ht="29.25" customHeight="1" x14ac:dyDescent="0.2">
      <c r="A122" s="34" t="s">
        <v>131</v>
      </c>
      <c r="B122" s="41" t="s">
        <v>128</v>
      </c>
      <c r="C122" s="76">
        <v>225265.9</v>
      </c>
      <c r="D122" s="76">
        <v>0</v>
      </c>
      <c r="E122" s="76">
        <v>0</v>
      </c>
    </row>
    <row r="123" spans="1:5" ht="18.75" customHeight="1" x14ac:dyDescent="0.2">
      <c r="A123" s="81" t="s">
        <v>36</v>
      </c>
      <c r="B123" s="84"/>
      <c r="C123" s="53">
        <f>C124</f>
        <v>9346.4</v>
      </c>
      <c r="D123" s="53">
        <f>D124</f>
        <v>95001.7</v>
      </c>
      <c r="E123" s="53">
        <f>E124</f>
        <v>370318.7</v>
      </c>
    </row>
    <row r="124" spans="1:5" ht="19.5" customHeight="1" x14ac:dyDescent="0.2">
      <c r="A124" s="34" t="s">
        <v>127</v>
      </c>
      <c r="B124" s="41" t="s">
        <v>126</v>
      </c>
      <c r="C124" s="76">
        <v>9346.4</v>
      </c>
      <c r="D124" s="76">
        <v>95001.7</v>
      </c>
      <c r="E124" s="76">
        <v>370318.7</v>
      </c>
    </row>
    <row r="125" spans="1:5" ht="21.75" customHeight="1" x14ac:dyDescent="0.2">
      <c r="A125" s="79" t="s">
        <v>35</v>
      </c>
      <c r="B125" s="80"/>
      <c r="C125" s="53">
        <f>C126</f>
        <v>5784.4</v>
      </c>
      <c r="D125" s="53">
        <f t="shared" ref="D125:E125" si="23">D126</f>
        <v>19056.7</v>
      </c>
      <c r="E125" s="53">
        <f t="shared" si="23"/>
        <v>47366.5</v>
      </c>
    </row>
    <row r="126" spans="1:5" ht="21.75" customHeight="1" x14ac:dyDescent="0.2">
      <c r="A126" s="34" t="s">
        <v>133</v>
      </c>
      <c r="B126" s="41" t="s">
        <v>132</v>
      </c>
      <c r="C126" s="76">
        <v>5784.4</v>
      </c>
      <c r="D126" s="76">
        <v>19056.7</v>
      </c>
      <c r="E126" s="76">
        <v>47366.5</v>
      </c>
    </row>
    <row r="127" spans="1:5" ht="34.5" customHeight="1" x14ac:dyDescent="0.2">
      <c r="A127" s="79" t="s">
        <v>77</v>
      </c>
      <c r="B127" s="80"/>
      <c r="C127" s="53">
        <f>C128</f>
        <v>84052.1</v>
      </c>
      <c r="D127" s="53">
        <f t="shared" ref="D127:E127" si="24">D128</f>
        <v>0</v>
      </c>
      <c r="E127" s="53">
        <f t="shared" si="24"/>
        <v>0</v>
      </c>
    </row>
    <row r="128" spans="1:5" ht="29.25" customHeight="1" x14ac:dyDescent="0.2">
      <c r="A128" s="34" t="s">
        <v>135</v>
      </c>
      <c r="B128" s="41" t="s">
        <v>134</v>
      </c>
      <c r="C128" s="76">
        <v>84052.1</v>
      </c>
      <c r="D128" s="76">
        <v>0</v>
      </c>
      <c r="E128" s="45">
        <v>0</v>
      </c>
    </row>
    <row r="129" spans="1:5" ht="30.75" customHeight="1" x14ac:dyDescent="0.2">
      <c r="A129" s="79" t="s">
        <v>85</v>
      </c>
      <c r="B129" s="80"/>
      <c r="C129" s="53">
        <f>C130</f>
        <v>4510.7</v>
      </c>
      <c r="D129" s="53">
        <f t="shared" ref="D129:E129" si="25">D130</f>
        <v>0</v>
      </c>
      <c r="E129" s="53">
        <f t="shared" si="25"/>
        <v>2561.1999999999998</v>
      </c>
    </row>
    <row r="130" spans="1:5" ht="24" customHeight="1" x14ac:dyDescent="0.2">
      <c r="A130" s="34" t="s">
        <v>127</v>
      </c>
      <c r="B130" s="41" t="s">
        <v>126</v>
      </c>
      <c r="C130" s="76">
        <v>4510.7</v>
      </c>
      <c r="D130" s="76">
        <v>0</v>
      </c>
      <c r="E130" s="76">
        <v>2561.1999999999998</v>
      </c>
    </row>
    <row r="131" spans="1:5" ht="33.75" customHeight="1" x14ac:dyDescent="0.2">
      <c r="A131" s="79" t="s">
        <v>78</v>
      </c>
      <c r="B131" s="91"/>
      <c r="C131" s="53">
        <f>C132</f>
        <v>0</v>
      </c>
      <c r="D131" s="53">
        <f t="shared" ref="D131:E131" si="26">D132</f>
        <v>0</v>
      </c>
      <c r="E131" s="53">
        <f t="shared" si="26"/>
        <v>0</v>
      </c>
    </row>
    <row r="132" spans="1:5" ht="27" customHeight="1" x14ac:dyDescent="0.2">
      <c r="A132" s="34" t="s">
        <v>127</v>
      </c>
      <c r="B132" s="41" t="s">
        <v>126</v>
      </c>
      <c r="C132" s="54"/>
      <c r="D132" s="54">
        <v>0</v>
      </c>
      <c r="E132" s="47">
        <v>0</v>
      </c>
    </row>
    <row r="133" spans="1:5" ht="42.6" customHeight="1" x14ac:dyDescent="0.2">
      <c r="A133" s="79" t="s">
        <v>182</v>
      </c>
      <c r="B133" s="91"/>
      <c r="C133" s="53">
        <f>C134</f>
        <v>0</v>
      </c>
      <c r="D133" s="53">
        <f t="shared" ref="D133:E133" si="27">D134</f>
        <v>4581.8</v>
      </c>
      <c r="E133" s="53">
        <f t="shared" si="27"/>
        <v>0</v>
      </c>
    </row>
    <row r="134" spans="1:5" ht="40.15" customHeight="1" x14ac:dyDescent="0.2">
      <c r="A134" s="34" t="s">
        <v>186</v>
      </c>
      <c r="B134" s="41" t="s">
        <v>185</v>
      </c>
      <c r="C134" s="76">
        <v>0</v>
      </c>
      <c r="D134" s="76">
        <v>4581.8</v>
      </c>
      <c r="E134" s="76">
        <v>0</v>
      </c>
    </row>
    <row r="135" spans="1:5" ht="27" customHeight="1" x14ac:dyDescent="0.2">
      <c r="A135" s="79" t="s">
        <v>79</v>
      </c>
      <c r="B135" s="91"/>
      <c r="C135" s="53">
        <f>C136</f>
        <v>1448.2</v>
      </c>
      <c r="D135" s="53">
        <f t="shared" ref="D135:E135" si="28">D136</f>
        <v>47549.9</v>
      </c>
      <c r="E135" s="53">
        <f t="shared" si="28"/>
        <v>3549.9</v>
      </c>
    </row>
    <row r="136" spans="1:5" ht="27" customHeight="1" x14ac:dyDescent="0.2">
      <c r="A136" s="34" t="s">
        <v>127</v>
      </c>
      <c r="B136" s="41" t="s">
        <v>126</v>
      </c>
      <c r="C136" s="76">
        <v>1448.2</v>
      </c>
      <c r="D136" s="76">
        <v>47549.9</v>
      </c>
      <c r="E136" s="76">
        <v>3549.9</v>
      </c>
    </row>
    <row r="137" spans="1:5" ht="32.25" customHeight="1" x14ac:dyDescent="0.2">
      <c r="A137" s="79" t="s">
        <v>81</v>
      </c>
      <c r="B137" s="91"/>
      <c r="C137" s="53">
        <f>C138</f>
        <v>1028.8</v>
      </c>
      <c r="D137" s="53">
        <f t="shared" ref="D137:E137" si="29">D138</f>
        <v>1028.7</v>
      </c>
      <c r="E137" s="53">
        <f t="shared" si="29"/>
        <v>1028.7</v>
      </c>
    </row>
    <row r="138" spans="1:5" ht="27" customHeight="1" x14ac:dyDescent="0.2">
      <c r="A138" s="34" t="s">
        <v>127</v>
      </c>
      <c r="B138" s="41" t="s">
        <v>126</v>
      </c>
      <c r="C138" s="76">
        <v>1028.8</v>
      </c>
      <c r="D138" s="76">
        <v>1028.7</v>
      </c>
      <c r="E138" s="76">
        <v>1028.7</v>
      </c>
    </row>
    <row r="139" spans="1:5" ht="29.25" customHeight="1" x14ac:dyDescent="0.2">
      <c r="A139" s="94" t="s">
        <v>82</v>
      </c>
      <c r="B139" s="95"/>
      <c r="C139" s="53">
        <f>C140</f>
        <v>27530</v>
      </c>
      <c r="D139" s="53">
        <f t="shared" ref="D139:E139" si="30">D140</f>
        <v>27237.599999999999</v>
      </c>
      <c r="E139" s="53">
        <f t="shared" si="30"/>
        <v>26947.1</v>
      </c>
    </row>
    <row r="140" spans="1:5" ht="27" customHeight="1" x14ac:dyDescent="0.2">
      <c r="A140" s="55" t="s">
        <v>162</v>
      </c>
      <c r="B140" s="69" t="s">
        <v>163</v>
      </c>
      <c r="C140" s="76">
        <v>27530</v>
      </c>
      <c r="D140" s="76">
        <v>27237.599999999999</v>
      </c>
      <c r="E140" s="76">
        <v>26947.1</v>
      </c>
    </row>
    <row r="141" spans="1:5" ht="27" customHeight="1" x14ac:dyDescent="0.2">
      <c r="A141" s="79" t="s">
        <v>83</v>
      </c>
      <c r="B141" s="91"/>
      <c r="C141" s="53">
        <f>C142</f>
        <v>774149.7</v>
      </c>
      <c r="D141" s="53">
        <f t="shared" ref="D141:E141" si="31">D142</f>
        <v>812690.3</v>
      </c>
      <c r="E141" s="53">
        <f t="shared" si="31"/>
        <v>1217373.5</v>
      </c>
    </row>
    <row r="142" spans="1:5" ht="27" customHeight="1" x14ac:dyDescent="0.2">
      <c r="A142" s="34" t="s">
        <v>131</v>
      </c>
      <c r="B142" s="41" t="s">
        <v>128</v>
      </c>
      <c r="C142" s="76">
        <v>774149.7</v>
      </c>
      <c r="D142" s="76">
        <v>812690.3</v>
      </c>
      <c r="E142" s="76">
        <v>1217373.5</v>
      </c>
    </row>
    <row r="143" spans="1:5" ht="34.5" customHeight="1" x14ac:dyDescent="0.2">
      <c r="A143" s="79" t="s">
        <v>84</v>
      </c>
      <c r="B143" s="91"/>
      <c r="C143" s="53">
        <f>C144</f>
        <v>223446.5</v>
      </c>
      <c r="D143" s="53">
        <f t="shared" ref="D143:E143" si="32">D144</f>
        <v>0</v>
      </c>
      <c r="E143" s="53">
        <f t="shared" si="32"/>
        <v>0</v>
      </c>
    </row>
    <row r="144" spans="1:5" ht="27" customHeight="1" x14ac:dyDescent="0.2">
      <c r="A144" s="34" t="s">
        <v>127</v>
      </c>
      <c r="B144" s="41" t="s">
        <v>126</v>
      </c>
      <c r="C144" s="76">
        <v>223446.5</v>
      </c>
      <c r="D144" s="76">
        <v>0</v>
      </c>
      <c r="E144" s="76">
        <v>0</v>
      </c>
    </row>
    <row r="145" spans="1:5" ht="20.25" customHeight="1" x14ac:dyDescent="0.2">
      <c r="A145" s="1"/>
      <c r="B145" s="23" t="s">
        <v>46</v>
      </c>
      <c r="C145" s="53">
        <f>C146+C148+C150</f>
        <v>38137.299999999996</v>
      </c>
      <c r="D145" s="53">
        <f t="shared" ref="D145:E145" si="33">D146+D148+D150</f>
        <v>39064.5</v>
      </c>
      <c r="E145" s="53">
        <f t="shared" si="33"/>
        <v>39241.9</v>
      </c>
    </row>
    <row r="146" spans="1:5" ht="72" customHeight="1" x14ac:dyDescent="0.2">
      <c r="A146" s="79" t="s">
        <v>86</v>
      </c>
      <c r="B146" s="80"/>
      <c r="C146" s="15">
        <f>C147</f>
        <v>33857.599999999999</v>
      </c>
      <c r="D146" s="15">
        <f t="shared" ref="D146:E146" si="34">D147</f>
        <v>34189.5</v>
      </c>
      <c r="E146" s="15">
        <f t="shared" si="34"/>
        <v>34275.300000000003</v>
      </c>
    </row>
    <row r="147" spans="1:5" ht="81.75" customHeight="1" x14ac:dyDescent="0.2">
      <c r="A147" s="56" t="s">
        <v>139</v>
      </c>
      <c r="B147" s="41" t="s">
        <v>138</v>
      </c>
      <c r="C147" s="76">
        <v>33857.599999999999</v>
      </c>
      <c r="D147" s="76">
        <v>34189.5</v>
      </c>
      <c r="E147" s="76">
        <v>34275.300000000003</v>
      </c>
    </row>
    <row r="148" spans="1:5" ht="57" customHeight="1" x14ac:dyDescent="0.2">
      <c r="A148" s="92" t="s">
        <v>87</v>
      </c>
      <c r="B148" s="93"/>
      <c r="C148" s="15">
        <f>C149</f>
        <v>3163</v>
      </c>
      <c r="D148" s="15">
        <f t="shared" ref="D148:E148" si="35">D149</f>
        <v>3585</v>
      </c>
      <c r="E148" s="15">
        <f t="shared" si="35"/>
        <v>3666</v>
      </c>
    </row>
    <row r="149" spans="1:5" ht="59.25" customHeight="1" x14ac:dyDescent="0.2">
      <c r="A149" s="51" t="s">
        <v>141</v>
      </c>
      <c r="B149" s="52" t="s">
        <v>140</v>
      </c>
      <c r="C149" s="76">
        <v>3163</v>
      </c>
      <c r="D149" s="76">
        <v>3585</v>
      </c>
      <c r="E149" s="76">
        <v>3666</v>
      </c>
    </row>
    <row r="150" spans="1:5" ht="59.25" customHeight="1" x14ac:dyDescent="0.2">
      <c r="A150" s="79" t="s">
        <v>177</v>
      </c>
      <c r="B150" s="80"/>
      <c r="C150" s="49">
        <f>C151</f>
        <v>1116.7</v>
      </c>
      <c r="D150" s="49">
        <f t="shared" ref="D150:E150" si="36">D151</f>
        <v>1290</v>
      </c>
      <c r="E150" s="49">
        <f t="shared" si="36"/>
        <v>1300.5999999999999</v>
      </c>
    </row>
    <row r="151" spans="1:5" ht="59.25" customHeight="1" x14ac:dyDescent="0.2">
      <c r="A151" s="71" t="s">
        <v>178</v>
      </c>
      <c r="B151" s="72" t="s">
        <v>179</v>
      </c>
      <c r="C151" s="76">
        <v>1116.7</v>
      </c>
      <c r="D151" s="76">
        <v>1290</v>
      </c>
      <c r="E151" s="76">
        <v>1300.5999999999999</v>
      </c>
    </row>
    <row r="152" spans="1:5" ht="34.5" customHeight="1" x14ac:dyDescent="0.2">
      <c r="A152" s="19" t="s">
        <v>45</v>
      </c>
      <c r="B152" s="23" t="s">
        <v>47</v>
      </c>
      <c r="C152" s="15">
        <v>0</v>
      </c>
      <c r="D152" s="15">
        <v>0</v>
      </c>
      <c r="E152" s="15">
        <v>0</v>
      </c>
    </row>
    <row r="153" spans="1:5" ht="25.5" x14ac:dyDescent="0.2">
      <c r="A153" s="42" t="s">
        <v>30</v>
      </c>
      <c r="B153" s="37" t="s">
        <v>26</v>
      </c>
      <c r="C153" s="57">
        <v>0</v>
      </c>
      <c r="D153" s="57">
        <f>SUM(D154)</f>
        <v>0</v>
      </c>
      <c r="E153" s="57">
        <f>SUM(E154)</f>
        <v>0</v>
      </c>
    </row>
    <row r="154" spans="1:5" ht="36" customHeight="1" x14ac:dyDescent="0.2">
      <c r="A154" s="58" t="s">
        <v>29</v>
      </c>
      <c r="B154" s="70" t="s">
        <v>27</v>
      </c>
      <c r="C154" s="59">
        <v>0</v>
      </c>
      <c r="D154" s="59">
        <v>0</v>
      </c>
      <c r="E154" s="48">
        <v>0</v>
      </c>
    </row>
    <row r="155" spans="1:5" ht="25.5" x14ac:dyDescent="0.2">
      <c r="A155" s="42" t="s">
        <v>28</v>
      </c>
      <c r="B155" s="37" t="s">
        <v>88</v>
      </c>
      <c r="C155" s="57">
        <v>0</v>
      </c>
      <c r="D155" s="57">
        <v>0</v>
      </c>
      <c r="E155" s="48">
        <v>0</v>
      </c>
    </row>
    <row r="156" spans="1:5" ht="19.5" customHeight="1" x14ac:dyDescent="0.2">
      <c r="B156" s="60" t="s">
        <v>21</v>
      </c>
      <c r="C156" s="61">
        <f>C8+C61+C62+C63+C101+C145+C152+C153+C155</f>
        <v>5003255.5</v>
      </c>
      <c r="D156" s="61">
        <f>D8+D61+D62+D63+D101+D145+D152+D153+D155</f>
        <v>4285077.1999999993</v>
      </c>
      <c r="E156" s="61">
        <f>E8+E61+E62+E63+E101+E145+E152+E153+E155</f>
        <v>4620711.1000000006</v>
      </c>
    </row>
    <row r="157" spans="1:5" ht="24" customHeight="1" x14ac:dyDescent="0.2"/>
    <row r="158" spans="1:5" x14ac:dyDescent="0.2">
      <c r="C158" s="5"/>
    </row>
  </sheetData>
  <mergeCells count="42">
    <mergeCell ref="A148:B148"/>
    <mergeCell ref="A127:B127"/>
    <mergeCell ref="A129:B129"/>
    <mergeCell ref="A146:B146"/>
    <mergeCell ref="A141:B141"/>
    <mergeCell ref="A143:B143"/>
    <mergeCell ref="A137:B137"/>
    <mergeCell ref="A139:B139"/>
    <mergeCell ref="A99:B99"/>
    <mergeCell ref="A125:B125"/>
    <mergeCell ref="A131:B131"/>
    <mergeCell ref="A133:B133"/>
    <mergeCell ref="A135:B135"/>
    <mergeCell ref="A121:B121"/>
    <mergeCell ref="A123:B123"/>
    <mergeCell ref="A112:B112"/>
    <mergeCell ref="A114:B114"/>
    <mergeCell ref="A116:B116"/>
    <mergeCell ref="A118:B118"/>
    <mergeCell ref="A5:E5"/>
    <mergeCell ref="A75:B75"/>
    <mergeCell ref="A77:B77"/>
    <mergeCell ref="A83:B83"/>
    <mergeCell ref="A85:B85"/>
    <mergeCell ref="A81:B81"/>
    <mergeCell ref="A79:B79"/>
    <mergeCell ref="A150:B150"/>
    <mergeCell ref="A64:B64"/>
    <mergeCell ref="A68:B68"/>
    <mergeCell ref="A71:B71"/>
    <mergeCell ref="A73:B73"/>
    <mergeCell ref="A87:B87"/>
    <mergeCell ref="A104:B104"/>
    <mergeCell ref="A106:B106"/>
    <mergeCell ref="A108:B108"/>
    <mergeCell ref="A110:B110"/>
    <mergeCell ref="A89:B89"/>
    <mergeCell ref="A91:B91"/>
    <mergeCell ref="A93:B93"/>
    <mergeCell ref="A102:B102"/>
    <mergeCell ref="A95:B95"/>
    <mergeCell ref="A97:B97"/>
  </mergeCells>
  <phoneticPr fontId="2" type="noConversion"/>
  <printOptions horizontalCentered="1"/>
  <pageMargins left="0.25" right="0.25" top="0.75" bottom="0.75" header="0.3" footer="0.3"/>
  <pageSetup paperSize="9" scale="67" fitToHeight="0" orientation="portrait" r:id="rId1"/>
  <headerFooter alignWithMargins="0">
    <oddFooter>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2026</vt:lpstr>
      <vt:lpstr>'2026'!Заголовки_для_печати</vt:lpstr>
      <vt:lpstr>'2026'!Область_печати</vt:lpstr>
    </vt:vector>
  </TitlesOfParts>
  <Company>ГОУЭС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default</dc:creator>
  <cp:lastModifiedBy>Евгения Александровна Минина</cp:lastModifiedBy>
  <cp:lastPrinted>2025-10-29T00:53:08Z</cp:lastPrinted>
  <dcterms:created xsi:type="dcterms:W3CDTF">2003-11-27T05:43:56Z</dcterms:created>
  <dcterms:modified xsi:type="dcterms:W3CDTF">2025-11-14T01:05:24Z</dcterms:modified>
</cp:coreProperties>
</file>